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100" windowHeight="7935" activeTab="2"/>
  </bookViews>
  <sheets>
    <sheet name="Calendar" sheetId="5" r:id="rId1"/>
    <sheet name="ThongtinDN" sheetId="6" r:id="rId2"/>
    <sheet name="Phantichchienluocgia" sheetId="4" r:id="rId3"/>
  </sheets>
  <definedNames>
    <definedName name="_Fill" localSheetId="0" hidden="1">#REF!</definedName>
    <definedName name="_Fill" localSheetId="2" hidden="1">#REF!</definedName>
    <definedName name="_Fill" localSheetId="1" hidden="1">#REF!</definedName>
    <definedName name="_Fill" hidden="1">#REF!</definedName>
    <definedName name="_Order1" hidden="1">255</definedName>
    <definedName name="_Order2" hidden="1">255</definedName>
    <definedName name="_Sort" localSheetId="0" hidden="1">#REF!</definedName>
    <definedName name="_Sort" localSheetId="2" hidden="1">#REF!</definedName>
    <definedName name="_Sort" localSheetId="1" hidden="1">#REF!</definedName>
    <definedName name="_Sort" hidden="1">#REF!</definedName>
    <definedName name="h" localSheetId="0" hidden="1">{"'Sheet1'!$L$16"}</definedName>
    <definedName name="h" localSheetId="2" hidden="1">{"'Sheet1'!$L$16"}</definedName>
    <definedName name="h" localSheetId="1" hidden="1">{"'Sheet1'!$L$16"}</definedName>
    <definedName name="h" hidden="1">{"'Sheet1'!$L$16"}</definedName>
    <definedName name="HTML_CodePage" hidden="1">950</definedName>
    <definedName name="HTML_Control" localSheetId="0" hidden="1">{"'Sheet1'!$L$16"}</definedName>
    <definedName name="HTML_Control" localSheetId="2" hidden="1">{"'Sheet1'!$L$16"}</definedName>
    <definedName name="HTML_Control" localSheetId="1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0" hidden="1">{"'Sheet1'!$L$16"}</definedName>
    <definedName name="huy" localSheetId="2" hidden="1">{"'Sheet1'!$L$16"}</definedName>
    <definedName name="huy" localSheetId="1" hidden="1">{"'Sheet1'!$L$16"}</definedName>
    <definedName name="huy" hidden="1">{"'Sheet1'!$L$16"}</definedName>
    <definedName name="ngay1">ThongtinDN!$D$13</definedName>
    <definedName name="ngay2" localSheetId="1">ThongtinDN!$D$14</definedName>
    <definedName name="wrn.chi._.tiÆt." localSheetId="0" hidden="1">{#N/A,#N/A,FALSE,"Chi tiÆt"}</definedName>
    <definedName name="wrn.chi._.tiÆt." localSheetId="2" hidden="1">{#N/A,#N/A,FALSE,"Chi tiÆt"}</definedName>
    <definedName name="wrn.chi._.tiÆt." localSheetId="1" hidden="1">{#N/A,#N/A,FALSE,"Chi tiÆt"}</definedName>
    <definedName name="wrn.chi._.tiÆt." hidden="1">{#N/A,#N/A,FALSE,"Chi tiÆt"}</definedName>
  </definedNames>
  <calcPr calcId="124519"/>
</workbook>
</file>

<file path=xl/calcChain.xml><?xml version="1.0" encoding="utf-8"?>
<calcChain xmlns="http://schemas.openxmlformats.org/spreadsheetml/2006/main">
  <c r="D11" i="6"/>
  <c r="M15" i="4"/>
  <c r="G6"/>
  <c r="G12"/>
  <c r="G13"/>
  <c r="G11"/>
  <c r="G10"/>
  <c r="N11"/>
  <c r="N12"/>
  <c r="N13"/>
  <c r="N10"/>
  <c r="H11"/>
  <c r="I11" s="1"/>
  <c r="A2"/>
  <c r="A3"/>
  <c r="A1"/>
  <c r="D15" i="6"/>
  <c r="O29" i="5"/>
  <c r="B24"/>
  <c r="B25" s="1"/>
  <c r="B26" s="1"/>
  <c r="B27" s="1"/>
  <c r="P12"/>
  <c r="C2"/>
  <c r="H3" s="1"/>
  <c r="F13" i="4"/>
  <c r="F12"/>
  <c r="H12" s="1"/>
  <c r="F10"/>
  <c r="H10" l="1"/>
  <c r="H13"/>
  <c r="K11"/>
  <c r="L11"/>
  <c r="K10"/>
  <c r="K12"/>
  <c r="L10"/>
  <c r="L12"/>
  <c r="I10"/>
  <c r="J10" s="1"/>
  <c r="H14"/>
  <c r="I12"/>
  <c r="J12" s="1"/>
  <c r="J11"/>
  <c r="F14"/>
  <c r="D16" i="6"/>
  <c r="M2" i="5"/>
  <c r="C3"/>
  <c r="C23" s="1"/>
  <c r="E3"/>
  <c r="G3"/>
  <c r="I3"/>
  <c r="L2"/>
  <c r="P29" s="1"/>
  <c r="Q29" s="1"/>
  <c r="R29" s="1"/>
  <c r="D3"/>
  <c r="D23" s="1"/>
  <c r="F3"/>
  <c r="E23" l="1"/>
  <c r="I13" i="4"/>
  <c r="J13" s="1"/>
  <c r="L13"/>
  <c r="K13"/>
  <c r="K14" s="1"/>
  <c r="M12"/>
  <c r="O12" s="1"/>
  <c r="P12" s="1"/>
  <c r="M11"/>
  <c r="O11" s="1"/>
  <c r="P11" s="1"/>
  <c r="I14"/>
  <c r="J14"/>
  <c r="L14"/>
  <c r="M10"/>
  <c r="O10" s="1"/>
  <c r="P10" s="1"/>
  <c r="M13"/>
  <c r="O13" s="1"/>
  <c r="P13" s="1"/>
  <c r="R3" i="5"/>
  <c r="P3"/>
  <c r="N3"/>
  <c r="L3"/>
  <c r="L23" s="1"/>
  <c r="Q3"/>
  <c r="O3"/>
  <c r="M3"/>
  <c r="U2"/>
  <c r="F23"/>
  <c r="G23"/>
  <c r="H23" s="1"/>
  <c r="I23" s="1"/>
  <c r="C24" s="1"/>
  <c r="D24" s="1"/>
  <c r="E24" s="1"/>
  <c r="F24" s="1"/>
  <c r="G24" s="1"/>
  <c r="H24" s="1"/>
  <c r="I24" s="1"/>
  <c r="C25" s="1"/>
  <c r="D25" s="1"/>
  <c r="E25" s="1"/>
  <c r="F25" s="1"/>
  <c r="G25" s="1"/>
  <c r="H25" s="1"/>
  <c r="I25" s="1"/>
  <c r="C26" s="1"/>
  <c r="D26" s="1"/>
  <c r="E26" s="1"/>
  <c r="F26" s="1"/>
  <c r="G26" s="1"/>
  <c r="H26" s="1"/>
  <c r="I26" s="1"/>
  <c r="C27" s="1"/>
  <c r="D27" s="1"/>
  <c r="E27" s="1"/>
  <c r="F27" s="1"/>
  <c r="G27" s="1"/>
  <c r="H27" s="1"/>
  <c r="I27" s="1"/>
  <c r="C28" s="1"/>
  <c r="Q13" i="4" l="1"/>
  <c r="Q11"/>
  <c r="M14"/>
  <c r="M23" i="5"/>
  <c r="N23"/>
  <c r="O23" s="1"/>
  <c r="P23" s="1"/>
  <c r="Q23" s="1"/>
  <c r="R23" s="1"/>
  <c r="L24" s="1"/>
  <c r="M24" s="1"/>
  <c r="N24" s="1"/>
  <c r="O24" s="1"/>
  <c r="P24" s="1"/>
  <c r="Q24" s="1"/>
  <c r="R24" s="1"/>
  <c r="L25" s="1"/>
  <c r="M25" s="1"/>
  <c r="N25" s="1"/>
  <c r="O25" s="1"/>
  <c r="P25" s="1"/>
  <c r="Q25" s="1"/>
  <c r="R25" s="1"/>
  <c r="L26" s="1"/>
  <c r="M26" s="1"/>
  <c r="N26" s="1"/>
  <c r="O26" s="1"/>
  <c r="P26" s="1"/>
  <c r="Q26" s="1"/>
  <c r="R26" s="1"/>
  <c r="L27" s="1"/>
  <c r="M27" s="1"/>
  <c r="N27" s="1"/>
  <c r="O27" s="1"/>
  <c r="P27" s="1"/>
  <c r="Q27" s="1"/>
  <c r="R27" s="1"/>
  <c r="L28" s="1"/>
  <c r="D28"/>
  <c r="E28" s="1"/>
  <c r="F28" s="1"/>
  <c r="G28" s="1"/>
  <c r="H28" s="1"/>
  <c r="I28" s="1"/>
  <c r="B28"/>
  <c r="K23" s="1"/>
  <c r="K24" s="1"/>
  <c r="K25" s="1"/>
  <c r="K26" s="1"/>
  <c r="K27" s="1"/>
  <c r="Z3"/>
  <c r="X3"/>
  <c r="V3"/>
  <c r="AA3"/>
  <c r="Y3"/>
  <c r="W3"/>
  <c r="U3"/>
  <c r="U23" s="1"/>
  <c r="D2"/>
  <c r="O14" i="4" l="1"/>
  <c r="Q10"/>
  <c r="Q12"/>
  <c r="I4" i="5"/>
  <c r="G4"/>
  <c r="E4"/>
  <c r="C4"/>
  <c r="C37" s="1"/>
  <c r="N2"/>
  <c r="H4"/>
  <c r="F4"/>
  <c r="D4"/>
  <c r="D37" s="1"/>
  <c r="M28"/>
  <c r="N28" s="1"/>
  <c r="O28" s="1"/>
  <c r="P28" s="1"/>
  <c r="Q28" s="1"/>
  <c r="R28" s="1"/>
  <c r="K28"/>
  <c r="T23" s="1"/>
  <c r="T24" s="1"/>
  <c r="T25" s="1"/>
  <c r="T26" s="1"/>
  <c r="T27" s="1"/>
  <c r="V23"/>
  <c r="W23" s="1"/>
  <c r="X23" s="1"/>
  <c r="Y23" s="1"/>
  <c r="Z23" s="1"/>
  <c r="AA23" s="1"/>
  <c r="U24" s="1"/>
  <c r="V24" s="1"/>
  <c r="W24" s="1"/>
  <c r="X24" s="1"/>
  <c r="Y24" s="1"/>
  <c r="Z24" s="1"/>
  <c r="AA24" s="1"/>
  <c r="U25" s="1"/>
  <c r="V25" s="1"/>
  <c r="W25" s="1"/>
  <c r="X25" s="1"/>
  <c r="Y25" s="1"/>
  <c r="Z25" s="1"/>
  <c r="AA25" s="1"/>
  <c r="U26" s="1"/>
  <c r="V26" s="1"/>
  <c r="W26" s="1"/>
  <c r="X26" s="1"/>
  <c r="Y26" s="1"/>
  <c r="Z26" s="1"/>
  <c r="AA26" s="1"/>
  <c r="U27" s="1"/>
  <c r="V27" s="1"/>
  <c r="W27" s="1"/>
  <c r="X27" s="1"/>
  <c r="Y27" s="1"/>
  <c r="Z27" s="1"/>
  <c r="AA27" s="1"/>
  <c r="U28" s="1"/>
  <c r="Q14" i="4" l="1"/>
  <c r="P14"/>
  <c r="V28" i="5"/>
  <c r="W28" s="1"/>
  <c r="X28" s="1"/>
  <c r="Y28" s="1"/>
  <c r="Z28" s="1"/>
  <c r="AA28" s="1"/>
  <c r="T28"/>
  <c r="B37" s="1"/>
  <c r="B38" s="1"/>
  <c r="B39" s="1"/>
  <c r="B40" s="1"/>
  <c r="B41" s="1"/>
  <c r="Q4"/>
  <c r="O4"/>
  <c r="M4"/>
  <c r="V2"/>
  <c r="R4"/>
  <c r="P4"/>
  <c r="N4"/>
  <c r="L4"/>
  <c r="L37" s="1"/>
  <c r="E37"/>
  <c r="F37" s="1"/>
  <c r="G37" s="1"/>
  <c r="H37" s="1"/>
  <c r="I37" s="1"/>
  <c r="C38" s="1"/>
  <c r="D38" s="1"/>
  <c r="E38" s="1"/>
  <c r="F38" s="1"/>
  <c r="G38" s="1"/>
  <c r="H38" s="1"/>
  <c r="I38" s="1"/>
  <c r="C39" s="1"/>
  <c r="D39" s="1"/>
  <c r="E39" s="1"/>
  <c r="F39" s="1"/>
  <c r="G39" s="1"/>
  <c r="H39" s="1"/>
  <c r="I39" s="1"/>
  <c r="C40" s="1"/>
  <c r="D40" s="1"/>
  <c r="E40" s="1"/>
  <c r="F40" s="1"/>
  <c r="G40" s="1"/>
  <c r="H40" s="1"/>
  <c r="I40" s="1"/>
  <c r="C41" s="1"/>
  <c r="D41" s="1"/>
  <c r="E41" s="1"/>
  <c r="F41" s="1"/>
  <c r="G41" s="1"/>
  <c r="H41" s="1"/>
  <c r="I41" s="1"/>
  <c r="C42" s="1"/>
  <c r="D42" l="1"/>
  <c r="E42" s="1"/>
  <c r="F42" s="1"/>
  <c r="G42" s="1"/>
  <c r="H42" s="1"/>
  <c r="I42" s="1"/>
  <c r="B42"/>
  <c r="K37" s="1"/>
  <c r="K38" s="1"/>
  <c r="K39" s="1"/>
  <c r="K40" s="1"/>
  <c r="K41" s="1"/>
  <c r="AA4"/>
  <c r="Y4"/>
  <c r="W4"/>
  <c r="U4"/>
  <c r="U37" s="1"/>
  <c r="E2"/>
  <c r="Z4"/>
  <c r="X4"/>
  <c r="V4"/>
  <c r="M37"/>
  <c r="N37" s="1"/>
  <c r="O37" s="1"/>
  <c r="P37" s="1"/>
  <c r="Q37"/>
  <c r="R37" s="1"/>
  <c r="L38" s="1"/>
  <c r="M38" s="1"/>
  <c r="N38" s="1"/>
  <c r="O38" s="1"/>
  <c r="P38" s="1"/>
  <c r="Q38" s="1"/>
  <c r="R38" s="1"/>
  <c r="L39" s="1"/>
  <c r="M39" s="1"/>
  <c r="N39" s="1"/>
  <c r="O39" s="1"/>
  <c r="P39" s="1"/>
  <c r="Q39" s="1"/>
  <c r="R39" s="1"/>
  <c r="L40" s="1"/>
  <c r="M40" s="1"/>
  <c r="N40" s="1"/>
  <c r="O40" s="1"/>
  <c r="P40" s="1"/>
  <c r="Q40" s="1"/>
  <c r="R40" s="1"/>
  <c r="L41" s="1"/>
  <c r="M41" s="1"/>
  <c r="N41" s="1"/>
  <c r="O41" s="1"/>
  <c r="P41" s="1"/>
  <c r="Q41" s="1"/>
  <c r="R41" s="1"/>
  <c r="L42" s="1"/>
  <c r="M42" l="1"/>
  <c r="N42" s="1"/>
  <c r="O42" s="1"/>
  <c r="P42" s="1"/>
  <c r="Q42" s="1"/>
  <c r="R42" s="1"/>
  <c r="K42"/>
  <c r="T37" s="1"/>
  <c r="T38" s="1"/>
  <c r="T39" s="1"/>
  <c r="T40" s="1"/>
  <c r="T41" s="1"/>
  <c r="H5"/>
  <c r="F5"/>
  <c r="D5"/>
  <c r="I5"/>
  <c r="G5"/>
  <c r="E5"/>
  <c r="C5"/>
  <c r="C51" s="1"/>
  <c r="O2"/>
  <c r="V37"/>
  <c r="W37" s="1"/>
  <c r="X37" s="1"/>
  <c r="Y37" s="1"/>
  <c r="Z37" s="1"/>
  <c r="AA37" s="1"/>
  <c r="U38" s="1"/>
  <c r="V38" s="1"/>
  <c r="W38" s="1"/>
  <c r="X38" s="1"/>
  <c r="Y38" s="1"/>
  <c r="Z38" s="1"/>
  <c r="AA38" s="1"/>
  <c r="U39" s="1"/>
  <c r="V39" s="1"/>
  <c r="W39" s="1"/>
  <c r="X39" s="1"/>
  <c r="Y39" s="1"/>
  <c r="Z39" s="1"/>
  <c r="AA39" s="1"/>
  <c r="U40" s="1"/>
  <c r="V40" s="1"/>
  <c r="W40" s="1"/>
  <c r="X40" s="1"/>
  <c r="Y40" s="1"/>
  <c r="Z40" s="1"/>
  <c r="AA40" s="1"/>
  <c r="U41" s="1"/>
  <c r="V41" s="1"/>
  <c r="W41" s="1"/>
  <c r="X41" s="1"/>
  <c r="Y41" s="1"/>
  <c r="Z41" s="1"/>
  <c r="AA41" s="1"/>
  <c r="U42" s="1"/>
  <c r="V42" l="1"/>
  <c r="W42" s="1"/>
  <c r="X42" s="1"/>
  <c r="Y42" s="1"/>
  <c r="Z42" s="1"/>
  <c r="AA42" s="1"/>
  <c r="T42"/>
  <c r="B51" s="1"/>
  <c r="B52" s="1"/>
  <c r="B53" s="1"/>
  <c r="B54" s="1"/>
  <c r="B55" s="1"/>
  <c r="D51"/>
  <c r="R5"/>
  <c r="P5"/>
  <c r="N5"/>
  <c r="L5"/>
  <c r="L51" s="1"/>
  <c r="Q5"/>
  <c r="O5"/>
  <c r="M5"/>
  <c r="M51" s="1"/>
  <c r="W2"/>
  <c r="E51"/>
  <c r="F51"/>
  <c r="G51" s="1"/>
  <c r="H51" s="1"/>
  <c r="I51" s="1"/>
  <c r="C52" s="1"/>
  <c r="D52" s="1"/>
  <c r="E52" s="1"/>
  <c r="F52" s="1"/>
  <c r="G52" s="1"/>
  <c r="H52" s="1"/>
  <c r="I52" s="1"/>
  <c r="C53" s="1"/>
  <c r="D53" s="1"/>
  <c r="E53" s="1"/>
  <c r="F53" s="1"/>
  <c r="G53" s="1"/>
  <c r="H53" s="1"/>
  <c r="I53" s="1"/>
  <c r="C54" s="1"/>
  <c r="D54" s="1"/>
  <c r="E54" s="1"/>
  <c r="F54" s="1"/>
  <c r="G54" s="1"/>
  <c r="H54" s="1"/>
  <c r="I54" s="1"/>
  <c r="C55" s="1"/>
  <c r="D55" s="1"/>
  <c r="E55" s="1"/>
  <c r="F55" s="1"/>
  <c r="G55" s="1"/>
  <c r="H55" s="1"/>
  <c r="I55" s="1"/>
  <c r="C56" s="1"/>
  <c r="D56" l="1"/>
  <c r="E56" s="1"/>
  <c r="F56" s="1"/>
  <c r="G56" s="1"/>
  <c r="H56" s="1"/>
  <c r="I56" s="1"/>
  <c r="B56"/>
  <c r="K51" s="1"/>
  <c r="K52" s="1"/>
  <c r="K53" s="1"/>
  <c r="K54" s="1"/>
  <c r="K55" s="1"/>
  <c r="Z5"/>
  <c r="X5"/>
  <c r="V5"/>
  <c r="AA5"/>
  <c r="Y5"/>
  <c r="W5"/>
  <c r="U5"/>
  <c r="U51" s="1"/>
  <c r="F2"/>
  <c r="N51"/>
  <c r="O51" s="1"/>
  <c r="P51" s="1"/>
  <c r="Q51" s="1"/>
  <c r="R51" s="1"/>
  <c r="L52" s="1"/>
  <c r="M52" s="1"/>
  <c r="N52" s="1"/>
  <c r="O52" s="1"/>
  <c r="P52" s="1"/>
  <c r="Q52" s="1"/>
  <c r="R52" s="1"/>
  <c r="L53" s="1"/>
  <c r="M53" s="1"/>
  <c r="N53" s="1"/>
  <c r="O53" s="1"/>
  <c r="P53" s="1"/>
  <c r="Q53" s="1"/>
  <c r="R53" s="1"/>
  <c r="L54" s="1"/>
  <c r="M54" s="1"/>
  <c r="N54" s="1"/>
  <c r="O54" s="1"/>
  <c r="P54" s="1"/>
  <c r="Q54" s="1"/>
  <c r="R54" s="1"/>
  <c r="L55" s="1"/>
  <c r="M55" s="1"/>
  <c r="N55" s="1"/>
  <c r="O55" s="1"/>
  <c r="P55" s="1"/>
  <c r="Q55" s="1"/>
  <c r="R55" s="1"/>
  <c r="L56" s="1"/>
  <c r="M56" l="1"/>
  <c r="N56" s="1"/>
  <c r="O56" s="1"/>
  <c r="P56" s="1"/>
  <c r="Q56" s="1"/>
  <c r="R56" s="1"/>
  <c r="K56"/>
  <c r="T51" s="1"/>
  <c r="T52" s="1"/>
  <c r="T53" s="1"/>
  <c r="T54" s="1"/>
  <c r="T55" s="1"/>
  <c r="V51"/>
  <c r="I6"/>
  <c r="G6"/>
  <c r="E6"/>
  <c r="C6"/>
  <c r="C65" s="1"/>
  <c r="P2"/>
  <c r="H6"/>
  <c r="F6"/>
  <c r="D6"/>
  <c r="D65" s="1"/>
  <c r="W51"/>
  <c r="X51" s="1"/>
  <c r="Y51" s="1"/>
  <c r="Z51" s="1"/>
  <c r="AA51" s="1"/>
  <c r="U52" s="1"/>
  <c r="V52" s="1"/>
  <c r="W52" s="1"/>
  <c r="X52" s="1"/>
  <c r="Y52" s="1"/>
  <c r="Z52" s="1"/>
  <c r="AA52" s="1"/>
  <c r="U53" s="1"/>
  <c r="V53" s="1"/>
  <c r="W53" s="1"/>
  <c r="X53" s="1"/>
  <c r="Y53" s="1"/>
  <c r="Z53" s="1"/>
  <c r="AA53" s="1"/>
  <c r="U54" s="1"/>
  <c r="V54" s="1"/>
  <c r="W54" s="1"/>
  <c r="X54" s="1"/>
  <c r="Y54" s="1"/>
  <c r="Z54" s="1"/>
  <c r="AA54" s="1"/>
  <c r="U55" s="1"/>
  <c r="V55" s="1"/>
  <c r="W55" s="1"/>
  <c r="X55" s="1"/>
  <c r="Y55" s="1"/>
  <c r="Z55" s="1"/>
  <c r="AA55" s="1"/>
  <c r="U56" s="1"/>
  <c r="T56" l="1"/>
  <c r="B65" s="1"/>
  <c r="B66" s="1"/>
  <c r="B67" s="1"/>
  <c r="B68" s="1"/>
  <c r="B69" s="1"/>
  <c r="V56"/>
  <c r="W56" s="1"/>
  <c r="X56" s="1"/>
  <c r="Y56" s="1"/>
  <c r="Z56" s="1"/>
  <c r="AA56" s="1"/>
  <c r="Q6"/>
  <c r="O6"/>
  <c r="M6"/>
  <c r="X2"/>
  <c r="R6"/>
  <c r="P6"/>
  <c r="N6"/>
  <c r="L6"/>
  <c r="L65" s="1"/>
  <c r="E65"/>
  <c r="F65" s="1"/>
  <c r="G65" s="1"/>
  <c r="H65" s="1"/>
  <c r="I65" s="1"/>
  <c r="C66" s="1"/>
  <c r="D66" s="1"/>
  <c r="E66" s="1"/>
  <c r="F66" s="1"/>
  <c r="G66" s="1"/>
  <c r="H66" s="1"/>
  <c r="I66" s="1"/>
  <c r="C67" s="1"/>
  <c r="D67" s="1"/>
  <c r="E67" s="1"/>
  <c r="F67" s="1"/>
  <c r="G67" s="1"/>
  <c r="H67" s="1"/>
  <c r="I67" s="1"/>
  <c r="C68" s="1"/>
  <c r="D68" s="1"/>
  <c r="E68" s="1"/>
  <c r="F68" s="1"/>
  <c r="G68" s="1"/>
  <c r="H68" s="1"/>
  <c r="I68" s="1"/>
  <c r="C69" s="1"/>
  <c r="D69" s="1"/>
  <c r="E69" s="1"/>
  <c r="F69" s="1"/>
  <c r="G69" s="1"/>
  <c r="H69" s="1"/>
  <c r="I69" s="1"/>
  <c r="C70" s="1"/>
  <c r="D70" l="1"/>
  <c r="E70" s="1"/>
  <c r="F70" s="1"/>
  <c r="G70" s="1"/>
  <c r="H70" s="1"/>
  <c r="I70" s="1"/>
  <c r="B70"/>
  <c r="K65" s="1"/>
  <c r="K66" s="1"/>
  <c r="K67" s="1"/>
  <c r="K68" s="1"/>
  <c r="K69" s="1"/>
  <c r="M65"/>
  <c r="N65" s="1"/>
  <c r="O65" s="1"/>
  <c r="P65" s="1"/>
  <c r="Q65" s="1"/>
  <c r="R65" s="1"/>
  <c r="L66" s="1"/>
  <c r="M66" s="1"/>
  <c r="N66" s="1"/>
  <c r="O66" s="1"/>
  <c r="P66" s="1"/>
  <c r="Q66" s="1"/>
  <c r="R66" s="1"/>
  <c r="L67" s="1"/>
  <c r="M67" s="1"/>
  <c r="N67" s="1"/>
  <c r="O67" s="1"/>
  <c r="P67" s="1"/>
  <c r="Q67" s="1"/>
  <c r="R67" s="1"/>
  <c r="L68" s="1"/>
  <c r="M68" s="1"/>
  <c r="N68" s="1"/>
  <c r="O68" s="1"/>
  <c r="P68" s="1"/>
  <c r="Q68" s="1"/>
  <c r="R68" s="1"/>
  <c r="L69" s="1"/>
  <c r="M69" s="1"/>
  <c r="N69" s="1"/>
  <c r="O69" s="1"/>
  <c r="P69" s="1"/>
  <c r="Q69" s="1"/>
  <c r="R69" s="1"/>
  <c r="L70" s="1"/>
  <c r="AA6"/>
  <c r="Y6"/>
  <c r="W6"/>
  <c r="U6"/>
  <c r="U65" s="1"/>
  <c r="Z6"/>
  <c r="X6"/>
  <c r="V6"/>
  <c r="V65" s="1"/>
  <c r="M70" l="1"/>
  <c r="N70" s="1"/>
  <c r="O70" s="1"/>
  <c r="P70" s="1"/>
  <c r="Q70" s="1"/>
  <c r="R70" s="1"/>
  <c r="K70"/>
  <c r="T65" s="1"/>
  <c r="T66" s="1"/>
  <c r="T67" s="1"/>
  <c r="T68" s="1"/>
  <c r="T69" s="1"/>
  <c r="W65"/>
  <c r="X65" s="1"/>
  <c r="Y65" s="1"/>
  <c r="Z65" s="1"/>
  <c r="AA65" s="1"/>
  <c r="U66" s="1"/>
  <c r="V66" s="1"/>
  <c r="W66" s="1"/>
  <c r="X66" s="1"/>
  <c r="Y66" s="1"/>
  <c r="Z66" s="1"/>
  <c r="AA66" s="1"/>
  <c r="U67" s="1"/>
  <c r="V67" s="1"/>
  <c r="W67" s="1"/>
  <c r="X67" s="1"/>
  <c r="Y67" s="1"/>
  <c r="Z67" s="1"/>
  <c r="AA67" s="1"/>
  <c r="U68" s="1"/>
  <c r="V68" s="1"/>
  <c r="W68" s="1"/>
  <c r="X68" s="1"/>
  <c r="Y68" s="1"/>
  <c r="Z68" s="1"/>
  <c r="AA68" s="1"/>
  <c r="U69" s="1"/>
  <c r="V69" s="1"/>
  <c r="W69" s="1"/>
  <c r="X69" s="1"/>
  <c r="Y69" s="1"/>
  <c r="Z69" s="1"/>
  <c r="AA69" s="1"/>
  <c r="U70" s="1"/>
  <c r="T70" l="1"/>
  <c r="V70"/>
  <c r="W70" s="1"/>
  <c r="X70" s="1"/>
  <c r="Y70" s="1"/>
  <c r="Z70" s="1"/>
  <c r="AA70" s="1"/>
</calcChain>
</file>

<file path=xl/sharedStrings.xml><?xml version="1.0" encoding="utf-8"?>
<sst xmlns="http://schemas.openxmlformats.org/spreadsheetml/2006/main" count="190" uniqueCount="87">
  <si>
    <t>Số TT</t>
  </si>
  <si>
    <t>ĐVT</t>
  </si>
  <si>
    <t xml:space="preserve">Số lượng  </t>
  </si>
  <si>
    <t>Thành  tiền</t>
  </si>
  <si>
    <t>Tổng cộng:</t>
  </si>
  <si>
    <t>Từ ngày</t>
  </si>
  <si>
    <t>Đến ngày</t>
  </si>
  <si>
    <t>Jan</t>
  </si>
  <si>
    <t>Apr</t>
  </si>
  <si>
    <t>Jul</t>
  </si>
  <si>
    <t>Oct</t>
  </si>
  <si>
    <t>Feb</t>
  </si>
  <si>
    <t>May</t>
  </si>
  <si>
    <t>Aug</t>
  </si>
  <si>
    <t>Nov</t>
  </si>
  <si>
    <t>Mar</t>
  </si>
  <si>
    <t>Jun</t>
  </si>
  <si>
    <t>Sep</t>
  </si>
  <si>
    <t>Dec</t>
  </si>
  <si>
    <t>Enter year for calendar:</t>
  </si>
  <si>
    <t>Bạn thay đổi năm vào đây</t>
  </si>
  <si>
    <t>(1900  -  2078)</t>
  </si>
  <si>
    <t>LỊCH NĂM</t>
  </si>
  <si>
    <t>THÁNG 1</t>
  </si>
  <si>
    <t>THÁNG 2</t>
  </si>
  <si>
    <t>THÁNG 3</t>
  </si>
  <si>
    <t>WK</t>
  </si>
  <si>
    <t>SUN</t>
  </si>
  <si>
    <t>MON</t>
  </si>
  <si>
    <t>TUE</t>
  </si>
  <si>
    <t>WED</t>
  </si>
  <si>
    <t>THU</t>
  </si>
  <si>
    <t>FRI</t>
  </si>
  <si>
    <t>SAT</t>
  </si>
  <si>
    <t>THÁNG 4</t>
  </si>
  <si>
    <t>THÁNG 5</t>
  </si>
  <si>
    <t>THÁNG 6</t>
  </si>
  <si>
    <t>THÁNG 7</t>
  </si>
  <si>
    <t>THÁNG 8</t>
  </si>
  <si>
    <t>THÁNG 9</t>
  </si>
  <si>
    <t>THÁNG 10</t>
  </si>
  <si>
    <t>THÁNG 11</t>
  </si>
  <si>
    <t>THÁNG 12</t>
  </si>
  <si>
    <t>Happy New Year :)</t>
  </si>
  <si>
    <t>THÔNG TIN CHUNG DOANH NGHIỆP</t>
  </si>
  <si>
    <t xml:space="preserve">Tên đơn vị: </t>
  </si>
  <si>
    <t>Công Ty TNHH Tân Năm Châu</t>
  </si>
  <si>
    <t>Địa chỉ:</t>
  </si>
  <si>
    <t>14/121 Nguyễn Thị Minh Khai, P An Lạc, Q Ninh Kiều, TP Cần Thơ</t>
  </si>
  <si>
    <t xml:space="preserve">MST: </t>
  </si>
  <si>
    <t>1800 753 526</t>
  </si>
  <si>
    <t>Giám Đốc :</t>
  </si>
  <si>
    <t>Trương Quốc Việt</t>
  </si>
  <si>
    <t>Kế toán trưởng:</t>
  </si>
  <si>
    <t>Kế toán:</t>
  </si>
  <si>
    <t>Năm tài chính:</t>
  </si>
  <si>
    <t>Tháng</t>
  </si>
  <si>
    <t>BẢNG PHÂN TÍCH GIÁ BÁN</t>
  </si>
  <si>
    <t>Cost</t>
  </si>
  <si>
    <t>Giá chưa thuế</t>
  </si>
  <si>
    <t>Tổng
 giá bán</t>
  </si>
  <si>
    <t>Chi phí</t>
  </si>
  <si>
    <t>Cộng 
chi phí</t>
  </si>
  <si>
    <t>Lãi lỗ</t>
  </si>
  <si>
    <t>Nhân
 công</t>
  </si>
  <si>
    <t>Thuế TNDN</t>
  </si>
  <si>
    <t>Sắt 10</t>
  </si>
  <si>
    <t>Sắt 14</t>
  </si>
  <si>
    <t>Sắt 16</t>
  </si>
  <si>
    <t>Sắt 18</t>
  </si>
  <si>
    <t>Kg</t>
  </si>
  <si>
    <t>Hàng hóa, NVL đầu vào</t>
  </si>
  <si>
    <t>Thuế 
GTGT</t>
  </si>
  <si>
    <t>Lãi gộp</t>
  </si>
  <si>
    <t>% lãi gộp</t>
  </si>
  <si>
    <t>Đơn 
giá</t>
  </si>
  <si>
    <t>Số
 tiền</t>
  </si>
  <si>
    <t>Người lập</t>
  </si>
  <si>
    <t>Trưởng phòng kế hoạch</t>
  </si>
  <si>
    <t>Giám đốc</t>
  </si>
  <si>
    <t>Chu Đình Xinh</t>
  </si>
  <si>
    <t>Khưu Tuyết Hồng</t>
  </si>
  <si>
    <t>Ghi chú:</t>
  </si>
  <si>
    <t xml:space="preserve"> - Lương bao gồm: bộ phận trực tiếp 10%, bộ phận gián tiếp 10%, tổng cộng = 20%</t>
  </si>
  <si>
    <t>- Khấu hao, phân bổ CCDC: 10%</t>
  </si>
  <si>
    <t>Khấu hao: TS, CCDC</t>
  </si>
  <si>
    <t>- Thuế TNDN: 22%</t>
  </si>
</sst>
</file>

<file path=xl/styles.xml><?xml version="1.0" encoding="utf-8"?>
<styleSheet xmlns="http://schemas.openxmlformats.org/spreadsheetml/2006/main">
  <numFmts count="62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0"/>
    <numFmt numFmtId="165" formatCode="_(* #,##0_);_(* \(#,##0\);_(* &quot;-&quot;??_);_(@_)"/>
    <numFmt numFmtId="166" formatCode="_-&quot;$&quot;* #,##0.00_-;\-&quot;$&quot;* #,##0.00_-;_-&quot;$&quot;* &quot;-&quot;??_-;_-@_-"/>
    <numFmt numFmtId="167" formatCode="00.000"/>
    <numFmt numFmtId="168" formatCode="&quot;?&quot;#,##0;&quot;?&quot;\-#,##0"/>
    <numFmt numFmtId="169" formatCode="_ * #,##0.00_ ;_ * \-#,##0.00_ ;_ * &quot;-&quot;??_ ;_ @_ "/>
    <numFmt numFmtId="170" formatCode="_ * #,##0_ ;_ * \-#,##0_ ;_ * &quot;-&quot;_ ;_ @_ "/>
    <numFmt numFmtId="171" formatCode="_-* #,##0_-;\-* #,##0_-;_-* &quot;-&quot;_-;_-@_-"/>
    <numFmt numFmtId="172" formatCode="&quot;$&quot;#,##0;[Red]\-&quot;$&quot;#,##0"/>
    <numFmt numFmtId="173" formatCode="#,###&quot; &quot;;\(#,###\)"/>
    <numFmt numFmtId="174" formatCode="#,###&quot;  &quot;;\(#,###\)&quot; &quot;"/>
    <numFmt numFmtId="175" formatCode="_-* #,##0\ &quot;F&quot;_-;\-* #,##0\ &quot;F&quot;_-;_-* &quot;-&quot;\ &quot;F&quot;_-;_-@_-"/>
    <numFmt numFmtId="176" formatCode="_-* #,##0\ &quot;$&quot;_-;\-* #,##0\ &quot;$&quot;_-;_-* &quot;-&quot;\ &quot;$&quot;_-;_-@_-"/>
    <numFmt numFmtId="177" formatCode="_-&quot;$&quot;* #,##0_-;\-&quot;$&quot;* #,##0_-;_-&quot;$&quot;* &quot;-&quot;_-;_-@_-"/>
    <numFmt numFmtId="178" formatCode="_-&quot;ñ&quot;* #,##0_-;\-&quot;ñ&quot;* #,##0_-;_-&quot;ñ&quot;* &quot;-&quot;_-;_-@_-"/>
    <numFmt numFmtId="179" formatCode="0.0000"/>
    <numFmt numFmtId="180" formatCode="_-* #,##0.00_-;\-* #,##0.00_-;_-* &quot;-&quot;??_-;_-@_-"/>
    <numFmt numFmtId="181" formatCode="_-* #,##0.00\ _V_N_D_-;\-* #,##0.00\ _V_N_D_-;_-* &quot;-&quot;??\ _V_N_D_-;_-@_-"/>
    <numFmt numFmtId="182" formatCode="_-* #,##0.00\ _F_-;\-* #,##0.00\ _F_-;_-* &quot;-&quot;??\ _F_-;_-@_-"/>
    <numFmt numFmtId="183" formatCode="_-* #,##0.00\ _€_-;\-* #,##0.00\ _€_-;_-* &quot;-&quot;??\ _€_-;_-@_-"/>
    <numFmt numFmtId="184" formatCode="_-* #,##0.00\ _ñ_-;\-* #,##0.00\ _ñ_-;_-* &quot;-&quot;??\ _ñ_-;_-@_-"/>
    <numFmt numFmtId="185" formatCode="_(&quot;$&quot;\ * #,##0_);_(&quot;$&quot;\ * \(#,##0\);_(&quot;$&quot;\ * &quot;-&quot;_);_(@_)"/>
    <numFmt numFmtId="186" formatCode="&quot;$&quot;#,##0.00;[Red]\-&quot;$&quot;#,##0.00"/>
    <numFmt numFmtId="187" formatCode="_-* #,##0\ &quot;ñ&quot;_-;\-* #,##0\ &quot;ñ&quot;_-;_-* &quot;-&quot;\ &quot;ñ&quot;_-;_-@_-"/>
    <numFmt numFmtId="188" formatCode="_-* #,##0\ _V_N_D_-;\-* #,##0\ _V_N_D_-;_-* &quot;-&quot;\ _V_N_D_-;_-@_-"/>
    <numFmt numFmtId="189" formatCode="_-* #,##0\ _F_-;\-* #,##0\ _F_-;_-* &quot;-&quot;\ _F_-;_-@_-"/>
    <numFmt numFmtId="190" formatCode="_-* #,##0\ _€_-;\-* #,##0\ _€_-;_-* &quot;-&quot;\ _€_-;_-@_-"/>
    <numFmt numFmtId="191" formatCode="_-* #,##0\ _$_-;\-* #,##0\ _$_-;_-* &quot;-&quot;\ _$_-;_-@_-"/>
    <numFmt numFmtId="192" formatCode="_-* #,##0\ _ñ_-;\-* #,##0\ _ñ_-;_-* &quot;-&quot;\ _ñ_-;_-@_-"/>
    <numFmt numFmtId="193" formatCode="&quot;SFr.&quot;\ #,##0.00;[Red]&quot;SFr.&quot;\ \-#,##0.00"/>
    <numFmt numFmtId="194" formatCode="_ &quot;SFr.&quot;\ * #,##0_ ;_ &quot;SFr.&quot;\ * \-#,##0_ ;_ &quot;SFr.&quot;\ * &quot;-&quot;_ ;_ @_ "/>
    <numFmt numFmtId="195" formatCode="_(* #,##0.00000000_);_(* \(#,##0.00000000\);_(* &quot;-&quot;??_);_(@_)"/>
    <numFmt numFmtId="196" formatCode="#,##0.0_);\(#,##0.0\)"/>
    <numFmt numFmtId="197" formatCode="_(* #,##0.0000_);_(* \(#,##0.0000\);_(* &quot;-&quot;??_);_(@_)"/>
    <numFmt numFmtId="198" formatCode="0.0%;[Red]\(0.0%\)"/>
    <numFmt numFmtId="199" formatCode="_ * #,##0.00_)&quot;£&quot;_ ;_ * \(#,##0.00\)&quot;£&quot;_ ;_ * &quot;-&quot;??_)&quot;£&quot;_ ;_ @_ "/>
    <numFmt numFmtId="200" formatCode="0.0%;\(0.0%\)"/>
    <numFmt numFmtId="201" formatCode="_-* #,##0.00\ &quot;F&quot;_-;\-* #,##0.00\ &quot;F&quot;_-;_-* &quot;-&quot;??\ &quot;F&quot;_-;_-@_-"/>
    <numFmt numFmtId="202" formatCode="_-* #,##0\ _k_r_-;\-* #,##0\ _k_r_-;_-* &quot;-&quot;\ _k_r_-;_-@_-"/>
    <numFmt numFmtId="203" formatCode="dd/mm"/>
    <numFmt numFmtId="204" formatCode="\$#,##0\ ;\(\$#,##0\)"/>
    <numFmt numFmtId="205" formatCode="_(* #,##0.000_);_(* \(#,##0.000\);_(* &quot;-&quot;??_);_(@_)"/>
    <numFmt numFmtId="206" formatCode="_-[$€]* #,##0.00_-;\-[$€]* #,##0.00_-;_-[$€]* &quot;-&quot;??_-;_-@_-"/>
    <numFmt numFmtId="207" formatCode="_(* #,##0.000000_);_(* \(#,##0.000000\);_(* &quot;-&quot;??_);_(@_)"/>
    <numFmt numFmtId="208" formatCode="#,##0\ &quot;$&quot;_);[Red]\(#,##0\ &quot;$&quot;\)"/>
    <numFmt numFmtId="209" formatCode="&quot;$&quot;###,0&quot;.&quot;00_);[Red]\(&quot;$&quot;###,0&quot;.&quot;00\)"/>
    <numFmt numFmtId="210" formatCode="0.00_)"/>
    <numFmt numFmtId="211" formatCode="#,##0.000_);\(#,##0.000\)"/>
    <numFmt numFmtId="212" formatCode="#,##0.00\ &quot;F&quot;;[Red]\-#,##0.00\ &quot;F&quot;"/>
    <numFmt numFmtId="213" formatCode="#,##0\ &quot;F&quot;;\-#,##0\ &quot;F&quot;"/>
    <numFmt numFmtId="214" formatCode="#,##0\ &quot;F&quot;;[Red]\-#,##0\ &quot;F&quot;"/>
    <numFmt numFmtId="215" formatCode="0\ \ \ \ "/>
    <numFmt numFmtId="216" formatCode="&quot;$&quot;\ #,##0.00;&quot;$&quot;\ \-#,##0.00"/>
    <numFmt numFmtId="217" formatCode="0.000"/>
    <numFmt numFmtId="218" formatCode="&quot;\&quot;#,##0.00;[Red]&quot;\&quot;\-#,##0.00"/>
    <numFmt numFmtId="219" formatCode="&quot;\&quot;#,##0;[Red]&quot;\&quot;\-#,##0"/>
  </numFmts>
  <fonts count="120">
    <font>
      <sz val="11"/>
      <color theme="1"/>
      <name val="Times New Roman"/>
      <family val="2"/>
    </font>
    <font>
      <sz val="11"/>
      <color theme="1"/>
      <name val="Times New Roman"/>
      <family val="2"/>
    </font>
    <font>
      <sz val="12"/>
      <name val="VNI-Times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20"/>
      <name val="Times New Roman"/>
      <family val="1"/>
    </font>
    <font>
      <sz val="11"/>
      <name val="VNI-Times"/>
    </font>
    <font>
      <sz val="12"/>
      <name val="Times New Roman"/>
    </font>
    <font>
      <sz val="9"/>
      <name val="Arial"/>
      <family val="2"/>
    </font>
    <font>
      <sz val="12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name val="VNI-Times"/>
    </font>
    <font>
      <b/>
      <sz val="11"/>
      <name val="Arial"/>
      <family val="2"/>
    </font>
    <font>
      <sz val="10"/>
      <name val="Arial"/>
      <family val="2"/>
    </font>
    <font>
      <sz val="10"/>
      <name val=".VnArial"/>
      <family val="2"/>
    </font>
    <font>
      <sz val="10"/>
      <name val="VNI-Helve"/>
    </font>
    <font>
      <sz val="10"/>
      <name val="VNI-Helve-Condense"/>
    </font>
    <font>
      <sz val="12"/>
      <name val="VNtimes new roman"/>
    </font>
    <font>
      <sz val="11"/>
      <name val="??"/>
      <family val="3"/>
    </font>
    <font>
      <sz val="10"/>
      <name val="?? ??"/>
      <family val="1"/>
      <charset val="136"/>
    </font>
    <font>
      <sz val="11"/>
      <name val="NTTimes/Cyrillic"/>
    </font>
    <font>
      <sz val="12"/>
      <name val="????"/>
      <charset val="136"/>
    </font>
    <font>
      <sz val="12"/>
      <name val="???"/>
      <family val="3"/>
    </font>
    <font>
      <sz val="12"/>
      <name val="Courier"/>
      <family val="3"/>
    </font>
    <font>
      <sz val="12"/>
      <name val="???"/>
      <family val="1"/>
      <charset val="129"/>
    </font>
    <font>
      <sz val="10"/>
      <name val="QBJ-??10pt"/>
      <family val="3"/>
      <charset val="129"/>
    </font>
    <font>
      <sz val="12"/>
      <color indexed="8"/>
      <name val="???"/>
      <family val="1"/>
      <charset val="129"/>
    </font>
    <font>
      <b/>
      <u/>
      <sz val="14"/>
      <color indexed="8"/>
      <name val=".VnBook-AntiquaH"/>
      <family val="2"/>
    </font>
    <font>
      <sz val="12"/>
      <color indexed="8"/>
      <name val="¹ÙÅÁÃ¼"/>
      <family val="1"/>
      <charset val="129"/>
    </font>
    <font>
      <i/>
      <sz val="12"/>
      <color indexed="8"/>
      <name val=".VnBook-AntiquaH"/>
      <family val="2"/>
    </font>
    <font>
      <b/>
      <sz val="12"/>
      <color indexed="8"/>
      <name val=".VnBook-Antiqua"/>
      <family val="2"/>
    </font>
    <font>
      <i/>
      <sz val="12"/>
      <color indexed="8"/>
      <name val=".VnBook-Antiqua"/>
      <family val="2"/>
    </font>
    <font>
      <sz val="12"/>
      <name val="¹UAAA¼"/>
      <family val="3"/>
      <charset val="129"/>
    </font>
    <font>
      <sz val="12"/>
      <name val="¹ÙÅÁÃ¼"/>
      <charset val="129"/>
    </font>
    <font>
      <sz val="10"/>
      <name val="Times New Roman"/>
    </font>
    <font>
      <sz val="11"/>
      <name val="µ¸¿ò"/>
      <charset val="129"/>
    </font>
    <font>
      <sz val="10"/>
      <name val="Helv"/>
    </font>
    <font>
      <b/>
      <sz val="10"/>
      <name val="Helv"/>
    </font>
    <font>
      <sz val="10"/>
      <name val="Arial"/>
      <family val="2"/>
      <charset val="163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12"/>
      <name val=".VnBook-AntiquaH"/>
      <family val="2"/>
    </font>
    <font>
      <b/>
      <sz val="12"/>
      <name val="Helv"/>
    </font>
    <font>
      <b/>
      <sz val="12"/>
      <name val="Arial"/>
      <family val="2"/>
    </font>
    <font>
      <b/>
      <sz val="10"/>
      <name val=".VnTime"/>
      <family val="2"/>
    </font>
    <font>
      <b/>
      <sz val="14"/>
      <name val=".VnTimeH"/>
      <family val="2"/>
    </font>
    <font>
      <u/>
      <sz val="12"/>
      <color indexed="12"/>
      <name val="VNI-Times"/>
    </font>
    <font>
      <sz val="12"/>
      <name val="NTTimes/Cyrillic"/>
    </font>
    <font>
      <sz val="10"/>
      <name val="MS Sans Serif"/>
    </font>
    <font>
      <b/>
      <sz val="11"/>
      <name val="Helv"/>
    </font>
    <font>
      <b/>
      <i/>
      <sz val="16"/>
      <name val="Helv"/>
    </font>
    <font>
      <sz val="12"/>
      <name val="바탕체"/>
      <family val="1"/>
      <charset val="129"/>
    </font>
    <font>
      <sz val="12"/>
      <name val="Helv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13"/>
      <name val=".VnTime"/>
    </font>
    <font>
      <sz val="12"/>
      <name val="VNTime"/>
    </font>
    <font>
      <sz val="10"/>
      <name val="VNtimes new roman"/>
    </font>
    <font>
      <b/>
      <sz val="8"/>
      <name val="VN Helvetica"/>
    </font>
    <font>
      <b/>
      <sz val="12"/>
      <name val=".VnTime"/>
      <family val="2"/>
    </font>
    <font>
      <b/>
      <sz val="10"/>
      <name val="VN AvantGBook"/>
    </font>
    <font>
      <b/>
      <sz val="16"/>
      <name val=".VnTime"/>
      <family val="2"/>
    </font>
    <font>
      <sz val="10"/>
      <name val=".VnTime"/>
      <family val="2"/>
    </font>
    <font>
      <sz val="9"/>
      <name val=".VnTime"/>
      <family val="2"/>
    </font>
    <font>
      <sz val="14"/>
      <name val=".VnArial"/>
      <family val="2"/>
    </font>
    <font>
      <sz val="10"/>
      <name val=" "/>
      <family val="1"/>
      <charset val="136"/>
    </font>
    <font>
      <sz val="14"/>
      <name val="뼻뮝"/>
      <family val="3"/>
      <charset val="129"/>
    </font>
    <font>
      <sz val="12"/>
      <name val="바탕체"/>
      <family val="3"/>
    </font>
    <font>
      <sz val="12"/>
      <name val="뼻뮝"/>
      <family val="1"/>
      <charset val="129"/>
    </font>
    <font>
      <sz val="10"/>
      <name val="Helv"/>
      <family val="2"/>
    </font>
    <font>
      <sz val="11"/>
      <name val="돋움"/>
      <family val="3"/>
      <charset val="129"/>
    </font>
    <font>
      <sz val="10"/>
      <name val="굴림체"/>
      <family val="3"/>
      <charset val="129"/>
    </font>
    <font>
      <sz val="8"/>
      <name val="MS Sans Serif"/>
      <family val="2"/>
    </font>
    <font>
      <sz val="12"/>
      <name val="MS Sans Serif"/>
      <family val="2"/>
    </font>
    <font>
      <sz val="12"/>
      <color indexed="11"/>
      <name val="Comic Sans MS"/>
      <family val="4"/>
    </font>
    <font>
      <sz val="12"/>
      <name val="Comic Sans MS"/>
      <family val="4"/>
    </font>
    <font>
      <sz val="10"/>
      <color indexed="10"/>
      <name val="Times New Roman"/>
      <family val="1"/>
    </font>
    <font>
      <sz val="10"/>
      <name val="Comic Sans MS"/>
      <family val="4"/>
    </font>
    <font>
      <b/>
      <sz val="10"/>
      <color indexed="49"/>
      <name val="Comic Sans MS"/>
      <family val="4"/>
    </font>
    <font>
      <b/>
      <sz val="16"/>
      <color indexed="40"/>
      <name val="Times New Roman"/>
      <family val="1"/>
    </font>
    <font>
      <b/>
      <sz val="16"/>
      <color indexed="40"/>
      <name val=".VnFreeH"/>
      <family val="2"/>
    </font>
    <font>
      <b/>
      <sz val="16"/>
      <color indexed="40"/>
      <name val="Comic Sans MS"/>
      <family val="4"/>
    </font>
    <font>
      <b/>
      <sz val="13.5"/>
      <color indexed="57"/>
      <name val="Comic Sans MS"/>
      <family val="4"/>
    </font>
    <font>
      <b/>
      <sz val="11"/>
      <name val="Arial"/>
      <family val="2"/>
      <charset val="178"/>
    </font>
    <font>
      <b/>
      <sz val="11"/>
      <color indexed="14"/>
      <name val="Times New Roman"/>
      <family val="1"/>
    </font>
    <font>
      <b/>
      <sz val="11"/>
      <color indexed="14"/>
      <name val=".VnBahamasBH"/>
      <family val="2"/>
    </font>
    <font>
      <b/>
      <sz val="11"/>
      <name val=".VnBahamasBH"/>
      <family val="2"/>
    </font>
    <font>
      <b/>
      <sz val="11"/>
      <color indexed="12"/>
      <name val="Times New Roman"/>
      <family val="1"/>
    </font>
    <font>
      <b/>
      <sz val="11"/>
      <color indexed="12"/>
      <name val=".VnBahamasBH"/>
      <family val="2"/>
    </font>
    <font>
      <b/>
      <sz val="11"/>
      <color indexed="10"/>
      <name val="Times New Roman"/>
      <family val="1"/>
    </font>
    <font>
      <b/>
      <sz val="11"/>
      <color indexed="10"/>
      <name val=".VnBahamasBH"/>
      <family val="2"/>
    </font>
    <font>
      <b/>
      <sz val="9"/>
      <color indexed="18"/>
      <name val="Comic Sans MS"/>
      <family val="4"/>
    </font>
    <font>
      <b/>
      <sz val="8"/>
      <color indexed="9"/>
      <name val="MS Sans Serif"/>
      <family val="2"/>
    </font>
    <font>
      <b/>
      <sz val="10"/>
      <color indexed="62"/>
      <name val="Comic Sans MS"/>
      <family val="4"/>
    </font>
    <font>
      <b/>
      <sz val="10"/>
      <color indexed="10"/>
      <name val="Comic Sans MS"/>
      <family val="4"/>
    </font>
    <font>
      <b/>
      <sz val="10"/>
      <color indexed="8"/>
      <name val="Comic Sans MS"/>
      <family val="4"/>
    </font>
    <font>
      <b/>
      <sz val="10"/>
      <color indexed="8"/>
      <name val="MS Sans Serif"/>
      <family val="2"/>
    </font>
    <font>
      <b/>
      <sz val="10"/>
      <color indexed="10"/>
      <name val="MS Sans Serif"/>
      <family val="2"/>
    </font>
    <font>
      <b/>
      <sz val="11"/>
      <color indexed="17"/>
      <name val="Times New Roman"/>
      <family val="1"/>
    </font>
    <font>
      <b/>
      <sz val="11"/>
      <color indexed="17"/>
      <name val=".VnBahamasBH"/>
      <family val="2"/>
    </font>
    <font>
      <b/>
      <sz val="11"/>
      <color indexed="46"/>
      <name val="Times New Roman"/>
      <family val="1"/>
    </font>
    <font>
      <b/>
      <sz val="11"/>
      <color indexed="46"/>
      <name val=".VnBahamasBH"/>
      <family val="2"/>
    </font>
    <font>
      <sz val="10"/>
      <color indexed="10"/>
      <name val="Comic Sans MS"/>
      <family val="4"/>
    </font>
    <font>
      <b/>
      <i/>
      <sz val="10"/>
      <color indexed="14"/>
      <name val="Times New Roman"/>
      <family val="1"/>
      <charset val="178"/>
    </font>
    <font>
      <b/>
      <sz val="12"/>
      <color indexed="10"/>
      <name val="MS Sans Serif"/>
      <family val="2"/>
    </font>
    <font>
      <b/>
      <i/>
      <sz val="11"/>
      <color indexed="12"/>
      <name val="Times New Roman"/>
      <family val="1"/>
    </font>
    <font>
      <b/>
      <sz val="12"/>
      <color indexed="12"/>
      <name val="NewBrunswick"/>
    </font>
    <font>
      <u/>
      <sz val="10"/>
      <color indexed="12"/>
      <name val="Arial"/>
      <family val="2"/>
    </font>
    <font>
      <u/>
      <sz val="16"/>
      <color indexed="12"/>
      <name val="Arial"/>
      <family val="2"/>
    </font>
    <font>
      <sz val="5"/>
      <name val="MS Sans Serif"/>
      <family val="2"/>
    </font>
    <font>
      <b/>
      <sz val="14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b/>
      <i/>
      <sz val="10"/>
      <name val="Arial"/>
      <family val="2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5"/>
        <bgColor indexed="64"/>
      </patternFill>
    </fill>
    <fill>
      <patternFill patternType="gray125">
        <fgColor indexed="35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10"/>
      </patternFill>
    </fill>
    <fill>
      <patternFill patternType="solid">
        <fgColor indexed="15"/>
        <bgColor indexed="27"/>
      </patternFill>
    </fill>
    <fill>
      <patternFill patternType="solid">
        <fgColor indexed="13"/>
        <bgColor indexed="27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27"/>
      </patternFill>
    </fill>
    <fill>
      <patternFill patternType="solid">
        <fgColor indexed="9"/>
        <bgColor indexed="27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62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43" fontId="9" fillId="0" borderId="0" applyFont="0" applyFill="0" applyBorder="0" applyAlignment="0" applyProtection="0"/>
    <xf numFmtId="0" fontId="2" fillId="0" borderId="0"/>
    <xf numFmtId="0" fontId="9" fillId="0" borderId="0"/>
    <xf numFmtId="166" fontId="18" fillId="0" borderId="0" applyFont="0" applyFill="0" applyBorder="0" applyAlignment="0" applyProtection="0"/>
    <xf numFmtId="0" fontId="19" fillId="0" borderId="5" applyNumberFormat="0"/>
    <xf numFmtId="165" fontId="20" fillId="0" borderId="6" applyFont="0" applyBorder="0"/>
    <xf numFmtId="167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68" fontId="21" fillId="0" borderId="0" applyFont="0" applyFill="0" applyBorder="0" applyAlignment="0" applyProtection="0"/>
    <xf numFmtId="169" fontId="17" fillId="0" borderId="0" applyFont="0" applyFill="0" applyBorder="0" applyAlignment="0" applyProtection="0"/>
    <xf numFmtId="0" fontId="23" fillId="0" borderId="0">
      <alignment horizontal="left" wrapText="1"/>
    </xf>
    <xf numFmtId="170" fontId="17" fillId="0" borderId="0" applyFont="0" applyFill="0" applyBorder="0" applyAlignment="0" applyProtection="0"/>
    <xf numFmtId="171" fontId="24" fillId="0" borderId="0" applyFont="0" applyFill="0" applyBorder="0" applyAlignment="0" applyProtection="0"/>
    <xf numFmtId="9" fontId="25" fillId="0" borderId="0" applyFont="0" applyFill="0" applyBorder="0" applyAlignment="0" applyProtection="0"/>
    <xf numFmtId="172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173" fontId="28" fillId="0" borderId="0" applyFill="0" applyBorder="0" applyProtection="0">
      <alignment vertical="center"/>
    </xf>
    <xf numFmtId="174" fontId="29" fillId="0" borderId="0" applyFill="0" applyBorder="0" applyProtection="0">
      <alignment vertical="center"/>
      <protection locked="0"/>
    </xf>
    <xf numFmtId="42" fontId="14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14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42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18" fillId="0" borderId="0" applyFont="0" applyFill="0" applyBorder="0" applyAlignment="0" applyProtection="0"/>
    <xf numFmtId="178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79" fontId="18" fillId="0" borderId="0" applyFont="0" applyFill="0" applyBorder="0" applyAlignment="0" applyProtection="0"/>
    <xf numFmtId="178" fontId="2" fillId="0" borderId="0" applyFont="0" applyFill="0" applyBorder="0" applyAlignment="0" applyProtection="0"/>
    <xf numFmtId="166" fontId="18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71" fontId="18" fillId="0" borderId="0" applyFont="0" applyFill="0" applyBorder="0" applyAlignment="0" applyProtection="0"/>
    <xf numFmtId="184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180" fontId="18" fillId="0" borderId="0" applyFont="0" applyFill="0" applyBorder="0" applyAlignment="0" applyProtection="0"/>
    <xf numFmtId="184" fontId="14" fillId="0" borderId="0" applyFont="0" applyFill="0" applyBorder="0" applyAlignment="0" applyProtection="0"/>
    <xf numFmtId="171" fontId="18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71" fontId="2" fillId="0" borderId="0" applyFont="0" applyFill="0" applyBorder="0" applyAlignment="0" applyProtection="0"/>
    <xf numFmtId="177" fontId="14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14" fillId="0" borderId="0" applyFont="0" applyFill="0" applyBorder="0" applyAlignment="0" applyProtection="0"/>
    <xf numFmtId="42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172" fontId="18" fillId="0" borderId="0" applyFont="0" applyFill="0" applyBorder="0" applyAlignment="0" applyProtection="0"/>
    <xf numFmtId="185" fontId="14" fillId="0" borderId="0" applyFont="0" applyFill="0" applyBorder="0" applyAlignment="0" applyProtection="0"/>
    <xf numFmtId="185" fontId="14" fillId="0" borderId="0" applyFont="0" applyFill="0" applyBorder="0" applyAlignment="0" applyProtection="0"/>
    <xf numFmtId="186" fontId="18" fillId="0" borderId="0" applyFont="0" applyFill="0" applyBorder="0" applyAlignment="0" applyProtection="0"/>
    <xf numFmtId="185" fontId="14" fillId="0" borderId="0" applyFont="0" applyFill="0" applyBorder="0" applyAlignment="0" applyProtection="0"/>
    <xf numFmtId="172" fontId="18" fillId="0" borderId="0" applyFont="0" applyFill="0" applyBorder="0" applyAlignment="0" applyProtection="0"/>
    <xf numFmtId="175" fontId="14" fillId="0" borderId="0" applyFont="0" applyFill="0" applyBorder="0" applyAlignment="0" applyProtection="0"/>
    <xf numFmtId="186" fontId="18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171" fontId="18" fillId="0" borderId="0" applyFont="0" applyFill="0" applyBorder="0" applyAlignment="0" applyProtection="0"/>
    <xf numFmtId="187" fontId="14" fillId="0" borderId="0" applyFont="0" applyFill="0" applyBorder="0" applyAlignment="0" applyProtection="0"/>
    <xf numFmtId="186" fontId="18" fillId="0" borderId="0" applyFont="0" applyFill="0" applyBorder="0" applyAlignment="0" applyProtection="0"/>
    <xf numFmtId="42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71" fontId="18" fillId="0" borderId="0" applyFont="0" applyFill="0" applyBorder="0" applyAlignment="0" applyProtection="0"/>
    <xf numFmtId="184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180" fontId="18" fillId="0" borderId="0" applyFont="0" applyFill="0" applyBorder="0" applyAlignment="0" applyProtection="0"/>
    <xf numFmtId="184" fontId="14" fillId="0" borderId="0" applyFont="0" applyFill="0" applyBorder="0" applyAlignment="0" applyProtection="0"/>
    <xf numFmtId="171" fontId="18" fillId="0" borderId="0" applyFont="0" applyFill="0" applyBorder="0" applyAlignment="0" applyProtection="0"/>
    <xf numFmtId="181" fontId="14" fillId="0" borderId="0" applyFont="0" applyFill="0" applyBorder="0" applyAlignment="0" applyProtection="0"/>
    <xf numFmtId="180" fontId="2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8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77" fontId="18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66" fontId="18" fillId="0" borderId="0" applyFont="0" applyFill="0" applyBorder="0" applyAlignment="0" applyProtection="0"/>
    <xf numFmtId="192" fontId="14" fillId="0" borderId="0" applyFont="0" applyFill="0" applyBorder="0" applyAlignment="0" applyProtection="0"/>
    <xf numFmtId="177" fontId="18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14" fillId="0" borderId="0" applyFont="0" applyFill="0" applyBorder="0" applyAlignment="0" applyProtection="0"/>
    <xf numFmtId="42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172" fontId="18" fillId="0" borderId="0" applyFont="0" applyFill="0" applyBorder="0" applyAlignment="0" applyProtection="0"/>
    <xf numFmtId="185" fontId="14" fillId="0" borderId="0" applyFont="0" applyFill="0" applyBorder="0" applyAlignment="0" applyProtection="0"/>
    <xf numFmtId="185" fontId="14" fillId="0" borderId="0" applyFont="0" applyFill="0" applyBorder="0" applyAlignment="0" applyProtection="0"/>
    <xf numFmtId="186" fontId="18" fillId="0" borderId="0" applyFont="0" applyFill="0" applyBorder="0" applyAlignment="0" applyProtection="0"/>
    <xf numFmtId="185" fontId="14" fillId="0" borderId="0" applyFont="0" applyFill="0" applyBorder="0" applyAlignment="0" applyProtection="0"/>
    <xf numFmtId="172" fontId="18" fillId="0" borderId="0" applyFont="0" applyFill="0" applyBorder="0" applyAlignment="0" applyProtection="0"/>
    <xf numFmtId="175" fontId="14" fillId="0" borderId="0" applyFont="0" applyFill="0" applyBorder="0" applyAlignment="0" applyProtection="0"/>
    <xf numFmtId="186" fontId="18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171" fontId="18" fillId="0" borderId="0" applyFont="0" applyFill="0" applyBorder="0" applyAlignment="0" applyProtection="0"/>
    <xf numFmtId="187" fontId="14" fillId="0" borderId="0" applyFont="0" applyFill="0" applyBorder="0" applyAlignment="0" applyProtection="0"/>
    <xf numFmtId="186" fontId="18" fillId="0" borderId="0" applyFont="0" applyFill="0" applyBorder="0" applyAlignment="0" applyProtection="0"/>
    <xf numFmtId="171" fontId="2" fillId="0" borderId="0" applyFont="0" applyFill="0" applyBorder="0" applyAlignment="0" applyProtection="0"/>
    <xf numFmtId="42" fontId="14" fillId="0" borderId="0" applyFont="0" applyFill="0" applyBorder="0" applyAlignment="0" applyProtection="0"/>
    <xf numFmtId="180" fontId="2" fillId="0" borderId="0" applyFont="0" applyFill="0" applyBorder="0" applyAlignment="0" applyProtection="0"/>
    <xf numFmtId="171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8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77" fontId="18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66" fontId="18" fillId="0" borderId="0" applyFont="0" applyFill="0" applyBorder="0" applyAlignment="0" applyProtection="0"/>
    <xf numFmtId="192" fontId="14" fillId="0" borderId="0" applyFont="0" applyFill="0" applyBorder="0" applyAlignment="0" applyProtection="0"/>
    <xf numFmtId="177" fontId="18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71" fontId="18" fillId="0" borderId="0" applyFont="0" applyFill="0" applyBorder="0" applyAlignment="0" applyProtection="0"/>
    <xf numFmtId="184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180" fontId="18" fillId="0" borderId="0" applyFont="0" applyFill="0" applyBorder="0" applyAlignment="0" applyProtection="0"/>
    <xf numFmtId="184" fontId="14" fillId="0" borderId="0" applyFont="0" applyFill="0" applyBorder="0" applyAlignment="0" applyProtection="0"/>
    <xf numFmtId="171" fontId="18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71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18" fillId="0" borderId="0" applyFont="0" applyFill="0" applyBorder="0" applyAlignment="0" applyProtection="0"/>
    <xf numFmtId="178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79" fontId="18" fillId="0" borderId="0" applyFont="0" applyFill="0" applyBorder="0" applyAlignment="0" applyProtection="0"/>
    <xf numFmtId="178" fontId="2" fillId="0" borderId="0" applyFont="0" applyFill="0" applyBorder="0" applyAlignment="0" applyProtection="0"/>
    <xf numFmtId="166" fontId="18" fillId="0" borderId="0" applyFont="0" applyFill="0" applyBorder="0" applyAlignment="0" applyProtection="0"/>
    <xf numFmtId="42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172" fontId="18" fillId="0" borderId="0" applyFont="0" applyFill="0" applyBorder="0" applyAlignment="0" applyProtection="0"/>
    <xf numFmtId="185" fontId="14" fillId="0" borderId="0" applyFont="0" applyFill="0" applyBorder="0" applyAlignment="0" applyProtection="0"/>
    <xf numFmtId="185" fontId="14" fillId="0" borderId="0" applyFont="0" applyFill="0" applyBorder="0" applyAlignment="0" applyProtection="0"/>
    <xf numFmtId="186" fontId="18" fillId="0" borderId="0" applyFont="0" applyFill="0" applyBorder="0" applyAlignment="0" applyProtection="0"/>
    <xf numFmtId="185" fontId="14" fillId="0" borderId="0" applyFont="0" applyFill="0" applyBorder="0" applyAlignment="0" applyProtection="0"/>
    <xf numFmtId="172" fontId="18" fillId="0" borderId="0" applyFont="0" applyFill="0" applyBorder="0" applyAlignment="0" applyProtection="0"/>
    <xf numFmtId="175" fontId="14" fillId="0" borderId="0" applyFont="0" applyFill="0" applyBorder="0" applyAlignment="0" applyProtection="0"/>
    <xf numFmtId="186" fontId="18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171" fontId="18" fillId="0" borderId="0" applyFont="0" applyFill="0" applyBorder="0" applyAlignment="0" applyProtection="0"/>
    <xf numFmtId="187" fontId="14" fillId="0" borderId="0" applyFont="0" applyFill="0" applyBorder="0" applyAlignment="0" applyProtection="0"/>
    <xf numFmtId="186" fontId="18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8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77" fontId="18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66" fontId="18" fillId="0" borderId="0" applyFont="0" applyFill="0" applyBorder="0" applyAlignment="0" applyProtection="0"/>
    <xf numFmtId="192" fontId="14" fillId="0" borderId="0" applyFont="0" applyFill="0" applyBorder="0" applyAlignment="0" applyProtection="0"/>
    <xf numFmtId="177" fontId="18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71" fontId="18" fillId="0" borderId="0" applyFont="0" applyFill="0" applyBorder="0" applyAlignment="0" applyProtection="0"/>
    <xf numFmtId="184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180" fontId="18" fillId="0" borderId="0" applyFont="0" applyFill="0" applyBorder="0" applyAlignment="0" applyProtection="0"/>
    <xf numFmtId="184" fontId="14" fillId="0" borderId="0" applyFont="0" applyFill="0" applyBorder="0" applyAlignment="0" applyProtection="0"/>
    <xf numFmtId="171" fontId="18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18" fillId="0" borderId="0" applyFont="0" applyFill="0" applyBorder="0" applyAlignment="0" applyProtection="0"/>
    <xf numFmtId="178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79" fontId="18" fillId="0" borderId="0" applyFont="0" applyFill="0" applyBorder="0" applyAlignment="0" applyProtection="0"/>
    <xf numFmtId="178" fontId="2" fillId="0" borderId="0" applyFont="0" applyFill="0" applyBorder="0" applyAlignment="0" applyProtection="0"/>
    <xf numFmtId="166" fontId="18" fillId="0" borderId="0" applyFont="0" applyFill="0" applyBorder="0" applyAlignment="0" applyProtection="0"/>
    <xf numFmtId="180" fontId="2" fillId="0" borderId="0" applyFont="0" applyFill="0" applyBorder="0" applyAlignment="0" applyProtection="0"/>
    <xf numFmtId="42" fontId="14" fillId="0" borderId="0" applyFont="0" applyFill="0" applyBorder="0" applyAlignment="0" applyProtection="0"/>
    <xf numFmtId="0" fontId="16" fillId="0" borderId="0"/>
    <xf numFmtId="0" fontId="19" fillId="0" borderId="5"/>
    <xf numFmtId="0" fontId="19" fillId="0" borderId="5"/>
    <xf numFmtId="0" fontId="30" fillId="2" borderId="0"/>
    <xf numFmtId="9" fontId="31" fillId="0" borderId="0" applyBorder="0" applyAlignment="0" applyProtection="0"/>
    <xf numFmtId="0" fontId="32" fillId="2" borderId="0"/>
    <xf numFmtId="0" fontId="33" fillId="2" borderId="0"/>
    <xf numFmtId="0" fontId="34" fillId="0" borderId="0">
      <alignment wrapText="1"/>
    </xf>
    <xf numFmtId="193" fontId="12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6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35" fillId="0" borderId="0" applyFont="0" applyFill="0" applyBorder="0" applyAlignment="0" applyProtection="0"/>
    <xf numFmtId="195" fontId="2" fillId="0" borderId="0" applyFont="0" applyFill="0" applyBorder="0" applyAlignment="0" applyProtection="0"/>
    <xf numFmtId="170" fontId="36" fillId="0" borderId="0" applyFont="0" applyFill="0" applyBorder="0" applyAlignment="0" applyProtection="0"/>
    <xf numFmtId="0" fontId="35" fillId="0" borderId="0" applyFont="0" applyFill="0" applyBorder="0" applyAlignment="0" applyProtection="0"/>
    <xf numFmtId="170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0" fontId="35" fillId="0" borderId="0" applyFont="0" applyFill="0" applyBorder="0" applyAlignment="0" applyProtection="0"/>
    <xf numFmtId="169" fontId="36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35" fillId="0" borderId="0"/>
    <xf numFmtId="0" fontId="37" fillId="0" borderId="0"/>
    <xf numFmtId="0" fontId="35" fillId="0" borderId="0"/>
    <xf numFmtId="0" fontId="38" fillId="0" borderId="0"/>
    <xf numFmtId="0" fontId="12" fillId="0" borderId="0" applyFill="0" applyBorder="0" applyAlignment="0"/>
    <xf numFmtId="196" fontId="39" fillId="0" borderId="0" applyFill="0" applyBorder="0" applyAlignment="0"/>
    <xf numFmtId="197" fontId="39" fillId="0" borderId="0" applyFill="0" applyBorder="0" applyAlignment="0"/>
    <xf numFmtId="198" fontId="39" fillId="0" borderId="0" applyFill="0" applyBorder="0" applyAlignment="0"/>
    <xf numFmtId="199" fontId="12" fillId="0" borderId="0" applyFill="0" applyBorder="0" applyAlignment="0"/>
    <xf numFmtId="166" fontId="39" fillId="0" borderId="0" applyFill="0" applyBorder="0" applyAlignment="0"/>
    <xf numFmtId="200" fontId="39" fillId="0" borderId="0" applyFill="0" applyBorder="0" applyAlignment="0"/>
    <xf numFmtId="196" fontId="39" fillId="0" borderId="0" applyFill="0" applyBorder="0" applyAlignment="0"/>
    <xf numFmtId="0" fontId="40" fillId="0" borderId="0"/>
    <xf numFmtId="201" fontId="14" fillId="0" borderId="0" applyFont="0" applyFill="0" applyBorder="0" applyAlignment="0" applyProtection="0"/>
    <xf numFmtId="166" fontId="39" fillId="0" borderId="0" applyFont="0" applyFill="0" applyBorder="0" applyAlignment="0" applyProtection="0"/>
    <xf numFmtId="202" fontId="12" fillId="0" borderId="0" applyFont="0" applyFill="0" applyBorder="0" applyProtection="0"/>
    <xf numFmtId="202" fontId="12" fillId="0" borderId="0"/>
    <xf numFmtId="4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4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3" fontId="16" fillId="0" borderId="0" applyFont="0" applyFill="0" applyBorder="0" applyAlignment="0" applyProtection="0"/>
    <xf numFmtId="196" fontId="39" fillId="0" borderId="0" applyFont="0" applyFill="0" applyBorder="0" applyAlignment="0" applyProtection="0"/>
    <xf numFmtId="203" fontId="2" fillId="0" borderId="0" applyFont="0" applyFill="0" applyBorder="0" applyAlignment="0" applyProtection="0"/>
    <xf numFmtId="204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4" fontId="42" fillId="0" borderId="0" applyFill="0" applyBorder="0" applyAlignment="0"/>
    <xf numFmtId="205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166" fontId="39" fillId="0" borderId="0" applyFill="0" applyBorder="0" applyAlignment="0"/>
    <xf numFmtId="196" fontId="39" fillId="0" borderId="0" applyFill="0" applyBorder="0" applyAlignment="0"/>
    <xf numFmtId="166" fontId="39" fillId="0" borderId="0" applyFill="0" applyBorder="0" applyAlignment="0"/>
    <xf numFmtId="200" fontId="39" fillId="0" borderId="0" applyFill="0" applyBorder="0" applyAlignment="0"/>
    <xf numFmtId="196" fontId="39" fillId="0" borderId="0" applyFill="0" applyBorder="0" applyAlignment="0"/>
    <xf numFmtId="206" fontId="12" fillId="0" borderId="0" applyFont="0" applyFill="0" applyBorder="0" applyAlignment="0" applyProtection="0"/>
    <xf numFmtId="0" fontId="43" fillId="0" borderId="0"/>
    <xf numFmtId="2" fontId="16" fillId="0" borderId="0" applyFont="0" applyFill="0" applyBorder="0" applyAlignment="0" applyProtection="0"/>
    <xf numFmtId="38" fontId="44" fillId="2" borderId="0" applyNumberFormat="0" applyBorder="0" applyAlignment="0" applyProtection="0"/>
    <xf numFmtId="0" fontId="45" fillId="0" borderId="0" applyNumberFormat="0" applyFont="0" applyBorder="0" applyAlignment="0">
      <alignment horizontal="left" vertical="center"/>
    </xf>
    <xf numFmtId="0" fontId="46" fillId="0" borderId="0">
      <alignment horizontal="left"/>
    </xf>
    <xf numFmtId="0" fontId="47" fillId="0" borderId="7" applyNumberFormat="0" applyAlignment="0" applyProtection="0">
      <alignment horizontal="left" vertical="center"/>
    </xf>
    <xf numFmtId="0" fontId="47" fillId="0" borderId="8">
      <alignment horizontal="left" vertical="center"/>
    </xf>
    <xf numFmtId="207" fontId="2" fillId="0" borderId="0">
      <protection locked="0"/>
    </xf>
    <xf numFmtId="207" fontId="2" fillId="0" borderId="0">
      <protection locked="0"/>
    </xf>
    <xf numFmtId="5" fontId="48" fillId="3" borderId="1" applyNumberFormat="0" applyAlignment="0">
      <alignment horizontal="left" vertical="top"/>
    </xf>
    <xf numFmtId="49" fontId="49" fillId="0" borderId="1">
      <alignment vertical="center"/>
    </xf>
    <xf numFmtId="0" fontId="50" fillId="0" borderId="0" applyNumberFormat="0" applyFill="0" applyBorder="0" applyAlignment="0" applyProtection="0">
      <alignment vertical="top"/>
      <protection locked="0"/>
    </xf>
    <xf numFmtId="188" fontId="14" fillId="0" borderId="0" applyFont="0" applyFill="0" applyBorder="0" applyAlignment="0" applyProtection="0"/>
    <xf numFmtId="0" fontId="51" fillId="0" borderId="0"/>
    <xf numFmtId="10" fontId="44" fillId="4" borderId="1" applyNumberFormat="0" applyBorder="0" applyAlignment="0" applyProtection="0"/>
    <xf numFmtId="0" fontId="52" fillId="0" borderId="0"/>
    <xf numFmtId="166" fontId="39" fillId="0" borderId="0" applyFill="0" applyBorder="0" applyAlignment="0"/>
    <xf numFmtId="196" fontId="39" fillId="0" borderId="0" applyFill="0" applyBorder="0" applyAlignment="0"/>
    <xf numFmtId="166" fontId="39" fillId="0" borderId="0" applyFill="0" applyBorder="0" applyAlignment="0"/>
    <xf numFmtId="200" fontId="39" fillId="0" borderId="0" applyFill="0" applyBorder="0" applyAlignment="0"/>
    <xf numFmtId="196" fontId="39" fillId="0" borderId="0" applyFill="0" applyBorder="0" applyAlignment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0" fontId="53" fillId="0" borderId="9"/>
    <xf numFmtId="208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0" fontId="11" fillId="0" borderId="0" applyNumberFormat="0" applyFont="0" applyFill="0" applyAlignment="0"/>
    <xf numFmtId="210" fontId="54" fillId="0" borderId="0"/>
    <xf numFmtId="0" fontId="55" fillId="0" borderId="0"/>
    <xf numFmtId="0" fontId="2" fillId="0" borderId="0"/>
    <xf numFmtId="0" fontId="12" fillId="0" borderId="0"/>
    <xf numFmtId="0" fontId="15" fillId="0" borderId="0" applyNumberFormat="0" applyFill="0" applyBorder="0" applyAlignment="0" applyProtection="0"/>
    <xf numFmtId="0" fontId="16" fillId="0" borderId="0" applyFont="0" applyFill="0" applyBorder="0" applyAlignment="0" applyProtection="0"/>
    <xf numFmtId="0" fontId="6" fillId="0" borderId="0"/>
    <xf numFmtId="199" fontId="12" fillId="0" borderId="0" applyFont="0" applyFill="0" applyBorder="0" applyAlignment="0" applyProtection="0"/>
    <xf numFmtId="211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66" fontId="39" fillId="0" borderId="0" applyFill="0" applyBorder="0" applyAlignment="0"/>
    <xf numFmtId="196" fontId="39" fillId="0" borderId="0" applyFill="0" applyBorder="0" applyAlignment="0"/>
    <xf numFmtId="166" fontId="39" fillId="0" borderId="0" applyFill="0" applyBorder="0" applyAlignment="0"/>
    <xf numFmtId="200" fontId="39" fillId="0" borderId="0" applyFill="0" applyBorder="0" applyAlignment="0"/>
    <xf numFmtId="196" fontId="39" fillId="0" borderId="0" applyFill="0" applyBorder="0" applyAlignment="0"/>
    <xf numFmtId="0" fontId="56" fillId="0" borderId="0"/>
    <xf numFmtId="0" fontId="57" fillId="0" borderId="0" applyNumberFormat="0" applyFont="0" applyFill="0" applyBorder="0" applyAlignment="0" applyProtection="0">
      <alignment horizontal="left"/>
    </xf>
    <xf numFmtId="0" fontId="58" fillId="0" borderId="9">
      <alignment horizontal="center"/>
    </xf>
    <xf numFmtId="188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8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77" fontId="18" fillId="0" borderId="0" applyFont="0" applyFill="0" applyBorder="0" applyAlignment="0" applyProtection="0"/>
    <xf numFmtId="171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66" fontId="18" fillId="0" borderId="0" applyFont="0" applyFill="0" applyBorder="0" applyAlignment="0" applyProtection="0"/>
    <xf numFmtId="192" fontId="14" fillId="0" borderId="0" applyFont="0" applyFill="0" applyBorder="0" applyAlignment="0" applyProtection="0"/>
    <xf numFmtId="177" fontId="18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8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77" fontId="18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66" fontId="18" fillId="0" borderId="0" applyFont="0" applyFill="0" applyBorder="0" applyAlignment="0" applyProtection="0"/>
    <xf numFmtId="192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77" fontId="18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42" fontId="14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14" fillId="0" borderId="0" applyFont="0" applyFill="0" applyBorder="0" applyAlignment="0" applyProtection="0"/>
    <xf numFmtId="42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172" fontId="18" fillId="0" borderId="0" applyFont="0" applyFill="0" applyBorder="0" applyAlignment="0" applyProtection="0"/>
    <xf numFmtId="188" fontId="14" fillId="0" borderId="0" applyFont="0" applyFill="0" applyBorder="0" applyAlignment="0" applyProtection="0"/>
    <xf numFmtId="185" fontId="14" fillId="0" borderId="0" applyFont="0" applyFill="0" applyBorder="0" applyAlignment="0" applyProtection="0"/>
    <xf numFmtId="185" fontId="14" fillId="0" borderId="0" applyFont="0" applyFill="0" applyBorder="0" applyAlignment="0" applyProtection="0"/>
    <xf numFmtId="186" fontId="18" fillId="0" borderId="0" applyFont="0" applyFill="0" applyBorder="0" applyAlignment="0" applyProtection="0"/>
    <xf numFmtId="185" fontId="14" fillId="0" borderId="0" applyFont="0" applyFill="0" applyBorder="0" applyAlignment="0" applyProtection="0"/>
    <xf numFmtId="172" fontId="18" fillId="0" borderId="0" applyFont="0" applyFill="0" applyBorder="0" applyAlignment="0" applyProtection="0"/>
    <xf numFmtId="175" fontId="14" fillId="0" borderId="0" applyFont="0" applyFill="0" applyBorder="0" applyAlignment="0" applyProtection="0"/>
    <xf numFmtId="186" fontId="18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171" fontId="18" fillId="0" borderId="0" applyFont="0" applyFill="0" applyBorder="0" applyAlignment="0" applyProtection="0"/>
    <xf numFmtId="170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186" fontId="18" fillId="0" borderId="0" applyFont="0" applyFill="0" applyBorder="0" applyAlignment="0" applyProtection="0"/>
    <xf numFmtId="0" fontId="53" fillId="0" borderId="0"/>
    <xf numFmtId="212" fontId="59" fillId="0" borderId="10">
      <alignment horizontal="right" vertical="center"/>
    </xf>
    <xf numFmtId="49" fontId="42" fillId="0" borderId="0" applyFill="0" applyBorder="0" applyAlignment="0"/>
    <xf numFmtId="213" fontId="12" fillId="0" borderId="0" applyFill="0" applyBorder="0" applyAlignment="0"/>
    <xf numFmtId="214" fontId="12" fillId="0" borderId="0" applyFill="0" applyBorder="0" applyAlignment="0"/>
    <xf numFmtId="213" fontId="14" fillId="0" borderId="1">
      <alignment horizontal="left"/>
    </xf>
    <xf numFmtId="0" fontId="60" fillId="0" borderId="11"/>
    <xf numFmtId="0" fontId="15" fillId="0" borderId="0" applyNumberFormat="0" applyFill="0" applyBorder="0" applyAlignment="0" applyProtection="0"/>
    <xf numFmtId="215" fontId="19" fillId="0" borderId="0"/>
    <xf numFmtId="216" fontId="14" fillId="0" borderId="1"/>
    <xf numFmtId="0" fontId="61" fillId="0" borderId="0"/>
    <xf numFmtId="0" fontId="61" fillId="0" borderId="0"/>
    <xf numFmtId="5" fontId="62" fillId="5" borderId="12">
      <alignment vertical="top"/>
    </xf>
    <xf numFmtId="0" fontId="63" fillId="6" borderId="1">
      <alignment horizontal="left" vertical="center"/>
    </xf>
    <xf numFmtId="6" fontId="64" fillId="7" borderId="12"/>
    <xf numFmtId="5" fontId="48" fillId="0" borderId="12">
      <alignment horizontal="left" vertical="top"/>
    </xf>
    <xf numFmtId="0" fontId="65" fillId="8" borderId="0">
      <alignment horizontal="left" vertical="center"/>
    </xf>
    <xf numFmtId="5" fontId="66" fillId="0" borderId="13">
      <alignment horizontal="left" vertical="top"/>
    </xf>
    <xf numFmtId="0" fontId="67" fillId="0" borderId="13">
      <alignment horizontal="left" vertical="center"/>
    </xf>
    <xf numFmtId="21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23" fillId="0" borderId="0">
      <alignment horizontal="left" wrapText="1"/>
    </xf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4" fillId="0" borderId="0">
      <alignment vertical="center"/>
    </xf>
    <xf numFmtId="40" fontId="70" fillId="0" borderId="0" applyFont="0" applyFill="0" applyBorder="0" applyAlignment="0" applyProtection="0"/>
    <xf numFmtId="38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9" fontId="71" fillId="0" borderId="0" applyFont="0" applyFill="0" applyBorder="0" applyAlignment="0" applyProtection="0"/>
    <xf numFmtId="0" fontId="7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71" fontId="74" fillId="0" borderId="0" applyFont="0" applyFill="0" applyBorder="0" applyAlignment="0" applyProtection="0"/>
    <xf numFmtId="180" fontId="74" fillId="0" borderId="0" applyFont="0" applyFill="0" applyBorder="0" applyAlignment="0" applyProtection="0"/>
    <xf numFmtId="218" fontId="55" fillId="0" borderId="0" applyFont="0" applyFill="0" applyBorder="0" applyAlignment="0" applyProtection="0"/>
    <xf numFmtId="219" fontId="55" fillId="0" borderId="0" applyFont="0" applyFill="0" applyBorder="0" applyAlignment="0" applyProtection="0"/>
    <xf numFmtId="0" fontId="75" fillId="0" borderId="0"/>
    <xf numFmtId="0" fontId="11" fillId="0" borderId="0"/>
    <xf numFmtId="171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41" fontId="16" fillId="0" borderId="0" applyFont="0" applyFill="0" applyBorder="0" applyAlignment="0" applyProtection="0"/>
    <xf numFmtId="0" fontId="16" fillId="0" borderId="0"/>
    <xf numFmtId="177" fontId="10" fillId="0" borderId="0" applyFont="0" applyFill="0" applyBorder="0" applyAlignment="0" applyProtection="0"/>
    <xf numFmtId="6" fontId="26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57" fillId="0" borderId="0"/>
    <xf numFmtId="0" fontId="16" fillId="0" borderId="0"/>
    <xf numFmtId="0" fontId="111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176">
    <xf numFmtId="0" fontId="0" fillId="0" borderId="0" xfId="0"/>
    <xf numFmtId="0" fontId="3" fillId="0" borderId="0" xfId="2" applyFont="1"/>
    <xf numFmtId="0" fontId="4" fillId="0" borderId="0" xfId="2" applyFont="1" applyAlignment="1">
      <alignment horizontal="center"/>
    </xf>
    <xf numFmtId="0" fontId="4" fillId="0" borderId="0" xfId="2" applyFont="1"/>
    <xf numFmtId="0" fontId="5" fillId="0" borderId="0" xfId="2" applyFont="1"/>
    <xf numFmtId="0" fontId="6" fillId="0" borderId="0" xfId="2" applyFont="1"/>
    <xf numFmtId="0" fontId="3" fillId="0" borderId="0" xfId="2" applyFont="1" applyAlignment="1">
      <alignment horizontal="center"/>
    </xf>
    <xf numFmtId="0" fontId="6" fillId="0" borderId="0" xfId="2" applyFont="1" applyAlignment="1">
      <alignment horizontal="center"/>
    </xf>
    <xf numFmtId="164" fontId="4" fillId="0" borderId="1" xfId="3" applyNumberFormat="1" applyFont="1" applyBorder="1" applyAlignment="1" applyProtection="1">
      <alignment horizontal="center" vertical="center" wrapText="1"/>
      <protection hidden="1"/>
    </xf>
    <xf numFmtId="0" fontId="4" fillId="0" borderId="0" xfId="2" applyFont="1" applyFill="1" applyAlignment="1">
      <alignment horizontal="center"/>
    </xf>
    <xf numFmtId="0" fontId="4" fillId="0" borderId="0" xfId="2" applyFont="1" applyFill="1"/>
    <xf numFmtId="0" fontId="57" fillId="0" borderId="1" xfId="617" applyFont="1" applyFill="1" applyBorder="1" applyAlignment="1" applyProtection="1">
      <alignment horizontal="center" vertical="center"/>
      <protection hidden="1"/>
    </xf>
    <xf numFmtId="0" fontId="57" fillId="0" borderId="14" xfId="617" applyFont="1" applyFill="1" applyBorder="1" applyAlignment="1" applyProtection="1">
      <alignment horizontal="center" vertical="center"/>
      <protection hidden="1"/>
    </xf>
    <xf numFmtId="0" fontId="76" fillId="9" borderId="14" xfId="617" applyFont="1" applyFill="1" applyBorder="1" applyAlignment="1" applyProtection="1">
      <alignment horizontal="center" vertical="center"/>
      <protection hidden="1"/>
    </xf>
    <xf numFmtId="0" fontId="76" fillId="0" borderId="14" xfId="617" applyFont="1" applyFill="1" applyBorder="1" applyAlignment="1" applyProtection="1">
      <alignment horizontal="center" vertical="center"/>
      <protection hidden="1"/>
    </xf>
    <xf numFmtId="0" fontId="76" fillId="0" borderId="15" xfId="617" applyFont="1" applyFill="1" applyBorder="1" applyAlignment="1" applyProtection="1">
      <alignment horizontal="center" vertical="center"/>
      <protection hidden="1"/>
    </xf>
    <xf numFmtId="0" fontId="76" fillId="0" borderId="0" xfId="617" applyFont="1" applyFill="1" applyAlignment="1">
      <alignment horizontal="center" vertical="center"/>
    </xf>
    <xf numFmtId="0" fontId="57" fillId="0" borderId="0" xfId="617" applyFont="1" applyFill="1" applyAlignment="1">
      <alignment horizontal="center" vertical="center"/>
    </xf>
    <xf numFmtId="14" fontId="57" fillId="0" borderId="16" xfId="617" applyNumberFormat="1" applyFont="1" applyFill="1" applyBorder="1" applyAlignment="1" applyProtection="1">
      <alignment horizontal="center" vertical="center"/>
      <protection hidden="1"/>
    </xf>
    <xf numFmtId="14" fontId="57" fillId="0" borderId="17" xfId="617" applyNumberFormat="1" applyFont="1" applyFill="1" applyBorder="1" applyAlignment="1" applyProtection="1">
      <alignment horizontal="center" vertical="center"/>
      <protection hidden="1"/>
    </xf>
    <xf numFmtId="14" fontId="57" fillId="0" borderId="17" xfId="617" applyNumberFormat="1" applyFont="1" applyFill="1" applyBorder="1" applyAlignment="1" applyProtection="1">
      <alignment horizontal="right" vertical="center"/>
      <protection hidden="1"/>
    </xf>
    <xf numFmtId="0" fontId="57" fillId="0" borderId="17" xfId="617" applyFont="1" applyFill="1" applyBorder="1" applyAlignment="1" applyProtection="1">
      <alignment horizontal="center" vertical="center"/>
      <protection hidden="1"/>
    </xf>
    <xf numFmtId="0" fontId="57" fillId="0" borderId="18" xfId="617" applyFont="1" applyFill="1" applyBorder="1" applyAlignment="1" applyProtection="1">
      <alignment horizontal="center" vertical="center"/>
      <protection hidden="1"/>
    </xf>
    <xf numFmtId="14" fontId="57" fillId="0" borderId="0" xfId="617" applyNumberFormat="1" applyFont="1" applyFill="1" applyAlignment="1">
      <alignment horizontal="center" vertical="center"/>
    </xf>
    <xf numFmtId="0" fontId="76" fillId="10" borderId="16" xfId="617" applyFont="1" applyFill="1" applyBorder="1" applyAlignment="1" applyProtection="1">
      <alignment horizontal="center" vertical="center"/>
      <protection hidden="1"/>
    </xf>
    <xf numFmtId="0" fontId="76" fillId="10" borderId="17" xfId="617" applyFont="1" applyFill="1" applyBorder="1" applyAlignment="1" applyProtection="1">
      <alignment horizontal="center" vertical="center"/>
      <protection hidden="1"/>
    </xf>
    <xf numFmtId="0" fontId="58" fillId="0" borderId="0" xfId="617" quotePrefix="1" applyFont="1" applyFill="1" applyAlignment="1" applyProtection="1">
      <alignment horizontal="left" vertical="center"/>
    </xf>
    <xf numFmtId="0" fontId="77" fillId="0" borderId="0" xfId="617" quotePrefix="1" applyFont="1" applyFill="1" applyAlignment="1" applyProtection="1">
      <alignment horizontal="left" vertical="center"/>
    </xf>
    <xf numFmtId="0" fontId="78" fillId="0" borderId="0" xfId="617" quotePrefix="1" applyFont="1" applyFill="1" applyAlignment="1" applyProtection="1">
      <alignment horizontal="left" vertical="center"/>
      <protection hidden="1"/>
    </xf>
    <xf numFmtId="0" fontId="79" fillId="0" borderId="0" xfId="617" applyFont="1" applyFill="1" applyAlignment="1" applyProtection="1">
      <alignment vertical="center"/>
    </xf>
    <xf numFmtId="0" fontId="57" fillId="0" borderId="0" xfId="617" applyFont="1" applyFill="1" applyAlignment="1" applyProtection="1">
      <alignment vertical="center"/>
    </xf>
    <xf numFmtId="0" fontId="80" fillId="0" borderId="0" xfId="617" applyNumberFormat="1" applyFont="1" applyFill="1" applyAlignment="1">
      <alignment horizontal="left" vertical="center"/>
    </xf>
    <xf numFmtId="0" fontId="81" fillId="0" borderId="0" xfId="617" applyFont="1" applyFill="1" applyAlignment="1">
      <alignment horizontal="center" vertical="center"/>
    </xf>
    <xf numFmtId="0" fontId="58" fillId="0" borderId="0" xfId="617" quotePrefix="1" applyFont="1" applyFill="1" applyAlignment="1" applyProtection="1">
      <alignment vertical="center"/>
    </xf>
    <xf numFmtId="0" fontId="82" fillId="0" borderId="0" xfId="617" applyFont="1" applyFill="1" applyAlignment="1" applyProtection="1">
      <alignment horizontal="centerContinuous" vertical="top"/>
      <protection hidden="1"/>
    </xf>
    <xf numFmtId="0" fontId="81" fillId="0" borderId="0" xfId="617" applyFont="1" applyFill="1" applyAlignment="1" applyProtection="1">
      <alignment horizontal="centerContinuous" vertical="top"/>
    </xf>
    <xf numFmtId="0" fontId="58" fillId="0" borderId="0" xfId="617" applyFont="1" applyFill="1" applyAlignment="1" applyProtection="1">
      <alignment horizontal="centerContinuous" vertical="center"/>
    </xf>
    <xf numFmtId="0" fontId="57" fillId="0" borderId="19" xfId="617" quotePrefix="1" applyFont="1" applyFill="1" applyBorder="1" applyAlignment="1" applyProtection="1">
      <alignment horizontal="left" vertical="center"/>
      <protection hidden="1"/>
    </xf>
    <xf numFmtId="0" fontId="57" fillId="0" borderId="20" xfId="617" quotePrefix="1" applyFont="1" applyFill="1" applyBorder="1" applyAlignment="1" applyProtection="1">
      <alignment horizontal="left" vertical="center"/>
      <protection hidden="1"/>
    </xf>
    <xf numFmtId="0" fontId="57" fillId="0" borderId="20" xfId="617" applyFont="1" applyFill="1" applyBorder="1" applyAlignment="1" applyProtection="1">
      <alignment horizontal="center" vertical="center"/>
      <protection hidden="1"/>
    </xf>
    <xf numFmtId="0" fontId="57" fillId="0" borderId="21" xfId="617" applyFont="1" applyFill="1" applyBorder="1" applyAlignment="1" applyProtection="1">
      <alignment horizontal="center" vertical="center"/>
      <protection hidden="1"/>
    </xf>
    <xf numFmtId="0" fontId="57" fillId="0" borderId="22" xfId="617" quotePrefix="1" applyFont="1" applyFill="1" applyBorder="1" applyAlignment="1" applyProtection="1">
      <alignment horizontal="left" vertical="center"/>
      <protection hidden="1"/>
    </xf>
    <xf numFmtId="0" fontId="57" fillId="0" borderId="0" xfId="617" quotePrefix="1" applyFont="1" applyFill="1" applyBorder="1" applyAlignment="1" applyProtection="1">
      <alignment horizontal="left" vertical="center"/>
      <protection hidden="1"/>
    </xf>
    <xf numFmtId="0" fontId="57" fillId="0" borderId="0" xfId="617" applyFont="1" applyFill="1" applyBorder="1" applyAlignment="1" applyProtection="1">
      <alignment horizontal="center" vertical="center"/>
      <protection hidden="1"/>
    </xf>
    <xf numFmtId="0" fontId="57" fillId="0" borderId="23" xfId="617" applyFont="1" applyFill="1" applyBorder="1" applyAlignment="1" applyProtection="1">
      <alignment horizontal="center" vertical="center"/>
      <protection hidden="1"/>
    </xf>
    <xf numFmtId="0" fontId="58" fillId="0" borderId="22" xfId="617" applyFont="1" applyFill="1" applyBorder="1" applyAlignment="1" applyProtection="1">
      <alignment vertical="center"/>
      <protection hidden="1"/>
    </xf>
    <xf numFmtId="0" fontId="58" fillId="0" borderId="0" xfId="617" applyFont="1" applyFill="1" applyBorder="1" applyAlignment="1" applyProtection="1">
      <alignment vertical="center"/>
      <protection hidden="1"/>
    </xf>
    <xf numFmtId="0" fontId="57" fillId="0" borderId="0" xfId="617" applyFont="1" applyFill="1" applyBorder="1" applyAlignment="1" applyProtection="1">
      <alignment vertical="center"/>
      <protection hidden="1"/>
    </xf>
    <xf numFmtId="0" fontId="84" fillId="0" borderId="0" xfId="617" applyNumberFormat="1" applyFont="1" applyFill="1" applyBorder="1" applyAlignment="1" applyProtection="1">
      <alignment vertical="center"/>
      <protection hidden="1"/>
    </xf>
    <xf numFmtId="0" fontId="84" fillId="0" borderId="0" xfId="617" applyNumberFormat="1" applyFont="1" applyFill="1" applyBorder="1" applyAlignment="1" applyProtection="1">
      <alignment horizontal="right" vertical="center"/>
      <protection hidden="1"/>
    </xf>
    <xf numFmtId="0" fontId="57" fillId="0" borderId="0" xfId="617" applyNumberFormat="1" applyFont="1" applyFill="1" applyBorder="1" applyAlignment="1" applyProtection="1">
      <alignment vertical="center"/>
      <protection hidden="1"/>
    </xf>
    <xf numFmtId="0" fontId="57" fillId="0" borderId="23" xfId="617" applyFont="1" applyFill="1" applyBorder="1" applyAlignment="1" applyProtection="1">
      <alignment vertical="center"/>
      <protection hidden="1"/>
    </xf>
    <xf numFmtId="0" fontId="86" fillId="0" borderId="0" xfId="617" applyFont="1" applyFill="1" applyBorder="1" applyAlignment="1" applyProtection="1">
      <alignment horizontal="right" vertical="center"/>
      <protection hidden="1"/>
    </xf>
    <xf numFmtId="0" fontId="86" fillId="0" borderId="0" xfId="617" applyFont="1" applyFill="1" applyBorder="1" applyAlignment="1" applyProtection="1">
      <alignment horizontal="left" vertical="center"/>
      <protection hidden="1"/>
    </xf>
    <xf numFmtId="0" fontId="16" fillId="0" borderId="0" xfId="618" applyFill="1"/>
    <xf numFmtId="0" fontId="87" fillId="0" borderId="22" xfId="617" applyFont="1" applyFill="1" applyBorder="1" applyAlignment="1" applyProtection="1">
      <alignment horizontal="center" vertical="center"/>
      <protection hidden="1"/>
    </xf>
    <xf numFmtId="0" fontId="90" fillId="0" borderId="0" xfId="617" applyFont="1" applyFill="1" applyBorder="1" applyAlignment="1" applyProtection="1">
      <alignment horizontal="center" vertical="center"/>
      <protection hidden="1"/>
    </xf>
    <xf numFmtId="0" fontId="87" fillId="0" borderId="23" xfId="617" applyFont="1" applyFill="1" applyBorder="1" applyAlignment="1" applyProtection="1">
      <alignment horizontal="center" vertical="center"/>
      <protection hidden="1"/>
    </xf>
    <xf numFmtId="0" fontId="87" fillId="0" borderId="0" xfId="617" applyFont="1" applyFill="1" applyAlignment="1">
      <alignment horizontal="center" vertical="center"/>
    </xf>
    <xf numFmtId="0" fontId="57" fillId="0" borderId="22" xfId="617" applyFont="1" applyFill="1" applyBorder="1" applyAlignment="1" applyProtection="1">
      <alignment horizontal="center" vertical="center"/>
      <protection hidden="1"/>
    </xf>
    <xf numFmtId="0" fontId="95" fillId="11" borderId="24" xfId="617" applyFont="1" applyFill="1" applyBorder="1" applyAlignment="1" applyProtection="1">
      <alignment horizontal="center" vertical="center"/>
      <protection hidden="1"/>
    </xf>
    <xf numFmtId="0" fontId="95" fillId="12" borderId="25" xfId="617" applyFont="1" applyFill="1" applyBorder="1" applyAlignment="1" applyProtection="1">
      <alignment horizontal="center" vertical="center"/>
      <protection hidden="1"/>
    </xf>
    <xf numFmtId="0" fontId="95" fillId="12" borderId="26" xfId="617" applyFont="1" applyFill="1" applyBorder="1" applyAlignment="1" applyProtection="1">
      <alignment horizontal="center" vertical="center"/>
      <protection hidden="1"/>
    </xf>
    <xf numFmtId="0" fontId="95" fillId="12" borderId="27" xfId="617" applyFont="1" applyFill="1" applyBorder="1" applyAlignment="1" applyProtection="1">
      <alignment horizontal="center" vertical="center"/>
      <protection hidden="1"/>
    </xf>
    <xf numFmtId="0" fontId="96" fillId="0" borderId="0" xfId="617" applyFont="1" applyFill="1" applyBorder="1" applyAlignment="1" applyProtection="1">
      <alignment horizontal="center" vertical="center"/>
      <protection hidden="1"/>
    </xf>
    <xf numFmtId="0" fontId="58" fillId="0" borderId="22" xfId="617" applyFont="1" applyFill="1" applyBorder="1" applyAlignment="1" applyProtection="1">
      <alignment horizontal="center" vertical="center"/>
      <protection hidden="1"/>
    </xf>
    <xf numFmtId="0" fontId="97" fillId="11" borderId="28" xfId="617" applyFont="1" applyFill="1" applyBorder="1" applyAlignment="1" applyProtection="1">
      <alignment horizontal="center" vertical="center"/>
      <protection hidden="1"/>
    </xf>
    <xf numFmtId="0" fontId="98" fillId="0" borderId="29" xfId="617" applyFont="1" applyFill="1" applyBorder="1" applyAlignment="1" applyProtection="1">
      <alignment horizontal="center" vertical="center"/>
      <protection hidden="1"/>
    </xf>
    <xf numFmtId="0" fontId="81" fillId="0" borderId="30" xfId="617" applyFont="1" applyFill="1" applyBorder="1" applyAlignment="1" applyProtection="1">
      <alignment horizontal="center" vertical="center"/>
      <protection hidden="1"/>
    </xf>
    <xf numFmtId="0" fontId="98" fillId="0" borderId="31" xfId="617" applyFont="1" applyFill="1" applyBorder="1" applyAlignment="1" applyProtection="1">
      <alignment horizontal="center" vertical="center"/>
      <protection hidden="1"/>
    </xf>
    <xf numFmtId="0" fontId="58" fillId="0" borderId="0" xfId="617" applyFont="1" applyFill="1" applyBorder="1" applyAlignment="1" applyProtection="1">
      <alignment horizontal="center" vertical="center"/>
      <protection hidden="1"/>
    </xf>
    <xf numFmtId="0" fontId="99" fillId="11" borderId="32" xfId="617" applyFont="1" applyFill="1" applyBorder="1" applyAlignment="1" applyProtection="1">
      <alignment horizontal="center" vertical="center"/>
      <protection hidden="1"/>
    </xf>
    <xf numFmtId="0" fontId="97" fillId="11" borderId="32" xfId="617" applyFont="1" applyFill="1" applyBorder="1" applyAlignment="1" applyProtection="1">
      <alignment horizontal="center" vertical="center"/>
      <protection hidden="1"/>
    </xf>
    <xf numFmtId="0" fontId="98" fillId="13" borderId="33" xfId="617" applyFont="1" applyFill="1" applyBorder="1" applyAlignment="1" applyProtection="1">
      <alignment horizontal="center" vertical="center"/>
      <protection hidden="1"/>
    </xf>
    <xf numFmtId="0" fontId="81" fillId="0" borderId="34" xfId="617" applyFont="1" applyFill="1" applyBorder="1" applyAlignment="1" applyProtection="1">
      <alignment horizontal="center" vertical="center"/>
      <protection hidden="1"/>
    </xf>
    <xf numFmtId="0" fontId="98" fillId="0" borderId="35" xfId="617" applyFont="1" applyFill="1" applyBorder="1" applyAlignment="1" applyProtection="1">
      <alignment horizontal="center" vertical="center"/>
      <protection hidden="1"/>
    </xf>
    <xf numFmtId="0" fontId="98" fillId="0" borderId="34" xfId="617" applyFont="1" applyFill="1" applyBorder="1" applyAlignment="1" applyProtection="1">
      <alignment horizontal="center" vertical="center"/>
      <protection hidden="1"/>
    </xf>
    <xf numFmtId="0" fontId="97" fillId="11" borderId="36" xfId="617" applyFont="1" applyFill="1" applyBorder="1" applyAlignment="1" applyProtection="1">
      <alignment horizontal="center" vertical="center"/>
      <protection hidden="1"/>
    </xf>
    <xf numFmtId="0" fontId="98" fillId="13" borderId="37" xfId="617" applyFont="1" applyFill="1" applyBorder="1" applyAlignment="1" applyProtection="1">
      <alignment horizontal="center" vertical="center"/>
      <protection hidden="1"/>
    </xf>
    <xf numFmtId="0" fontId="81" fillId="0" borderId="38" xfId="617" applyFont="1" applyFill="1" applyBorder="1" applyAlignment="1" applyProtection="1">
      <alignment horizontal="center" vertical="center"/>
      <protection hidden="1"/>
    </xf>
    <xf numFmtId="0" fontId="98" fillId="0" borderId="4" xfId="617" applyFont="1" applyFill="1" applyBorder="1" applyAlignment="1" applyProtection="1">
      <alignment horizontal="center" vertical="center"/>
      <protection hidden="1"/>
    </xf>
    <xf numFmtId="0" fontId="99" fillId="11" borderId="36" xfId="617" applyFont="1" applyFill="1" applyBorder="1" applyAlignment="1" applyProtection="1">
      <alignment horizontal="center" vertical="center"/>
      <protection hidden="1"/>
    </xf>
    <xf numFmtId="0" fontId="98" fillId="0" borderId="37" xfId="617" applyFont="1" applyFill="1" applyBorder="1" applyAlignment="1" applyProtection="1">
      <alignment horizontal="center" vertical="center"/>
      <protection hidden="1"/>
    </xf>
    <xf numFmtId="0" fontId="100" fillId="0" borderId="0" xfId="617" applyFont="1" applyFill="1" applyBorder="1" applyAlignment="1" applyProtection="1">
      <alignment horizontal="center" vertical="center"/>
      <protection hidden="1"/>
    </xf>
    <xf numFmtId="0" fontId="101" fillId="13" borderId="0" xfId="617" applyFont="1" applyFill="1" applyBorder="1" applyAlignment="1" applyProtection="1">
      <alignment horizontal="center" vertical="center"/>
      <protection hidden="1"/>
    </xf>
    <xf numFmtId="0" fontId="101" fillId="0" borderId="0" xfId="617" applyFont="1" applyFill="1" applyBorder="1" applyAlignment="1" applyProtection="1">
      <alignment horizontal="center" vertical="center"/>
      <protection hidden="1"/>
    </xf>
    <xf numFmtId="0" fontId="90" fillId="0" borderId="22" xfId="617" applyFont="1" applyFill="1" applyBorder="1" applyAlignment="1" applyProtection="1">
      <alignment horizontal="center" vertical="center"/>
      <protection hidden="1"/>
    </xf>
    <xf numFmtId="0" fontId="90" fillId="0" borderId="23" xfId="617" applyFont="1" applyFill="1" applyBorder="1" applyAlignment="1" applyProtection="1">
      <alignment horizontal="center" vertical="center"/>
      <protection hidden="1"/>
    </xf>
    <xf numFmtId="0" fontId="90" fillId="0" borderId="0" xfId="617" applyFont="1" applyFill="1" applyAlignment="1">
      <alignment horizontal="center" vertical="center"/>
    </xf>
    <xf numFmtId="0" fontId="99" fillId="11" borderId="28" xfId="617" applyFont="1" applyFill="1" applyBorder="1" applyAlignment="1" applyProtection="1">
      <alignment horizontal="center" vertical="center"/>
      <protection hidden="1"/>
    </xf>
    <xf numFmtId="0" fontId="99" fillId="0" borderId="0" xfId="617" applyFont="1" applyFill="1" applyBorder="1" applyAlignment="1" applyProtection="1">
      <alignment horizontal="center" vertical="center"/>
      <protection hidden="1"/>
    </xf>
    <xf numFmtId="0" fontId="98" fillId="13" borderId="0" xfId="617" applyFont="1" applyFill="1" applyBorder="1" applyAlignment="1" applyProtection="1">
      <alignment horizontal="center" vertical="center"/>
      <protection hidden="1"/>
    </xf>
    <xf numFmtId="0" fontId="81" fillId="0" borderId="0" xfId="617" applyFont="1" applyFill="1" applyBorder="1" applyAlignment="1" applyProtection="1">
      <alignment horizontal="center" vertical="center"/>
      <protection hidden="1"/>
    </xf>
    <xf numFmtId="0" fontId="98" fillId="0" borderId="0" xfId="617" applyFont="1" applyFill="1" applyBorder="1" applyAlignment="1" applyProtection="1">
      <alignment horizontal="center" vertical="center"/>
      <protection hidden="1"/>
    </xf>
    <xf numFmtId="0" fontId="106" fillId="0" borderId="30" xfId="617" applyFont="1" applyFill="1" applyBorder="1" applyAlignment="1" applyProtection="1">
      <alignment horizontal="center" vertical="center"/>
      <protection hidden="1"/>
    </xf>
    <xf numFmtId="0" fontId="106" fillId="0" borderId="34" xfId="617" applyFont="1" applyFill="1" applyBorder="1" applyAlignment="1" applyProtection="1">
      <alignment horizontal="center" vertical="center"/>
      <protection hidden="1"/>
    </xf>
    <xf numFmtId="0" fontId="98" fillId="13" borderId="29" xfId="617" applyFont="1" applyFill="1" applyBorder="1" applyAlignment="1" applyProtection="1">
      <alignment horizontal="center" vertical="center"/>
      <protection hidden="1"/>
    </xf>
    <xf numFmtId="0" fontId="81" fillId="13" borderId="30" xfId="617" applyFont="1" applyFill="1" applyBorder="1" applyAlignment="1" applyProtection="1">
      <alignment horizontal="center" vertical="center"/>
      <protection hidden="1"/>
    </xf>
    <xf numFmtId="0" fontId="98" fillId="0" borderId="33" xfId="617" applyFont="1" applyFill="1" applyBorder="1" applyAlignment="1" applyProtection="1">
      <alignment horizontal="center" vertical="center"/>
      <protection hidden="1"/>
    </xf>
    <xf numFmtId="0" fontId="81" fillId="13" borderId="34" xfId="617" applyFont="1" applyFill="1" applyBorder="1" applyAlignment="1" applyProtection="1">
      <alignment horizontal="center" vertical="center"/>
      <protection hidden="1"/>
    </xf>
    <xf numFmtId="0" fontId="57" fillId="0" borderId="39" xfId="617" applyFont="1" applyFill="1" applyBorder="1" applyAlignment="1">
      <alignment horizontal="center" vertical="center"/>
    </xf>
    <xf numFmtId="0" fontId="57" fillId="0" borderId="9" xfId="617" applyFont="1" applyFill="1" applyBorder="1" applyAlignment="1">
      <alignment horizontal="center" vertical="center"/>
    </xf>
    <xf numFmtId="0" fontId="107" fillId="0" borderId="9" xfId="617" applyFont="1" applyFill="1" applyBorder="1" applyAlignment="1">
      <alignment horizontal="left" vertical="center"/>
    </xf>
    <xf numFmtId="0" fontId="57" fillId="0" borderId="9" xfId="617" applyFont="1" applyFill="1" applyBorder="1" applyAlignment="1">
      <alignment horizontal="left" vertical="center"/>
    </xf>
    <xf numFmtId="0" fontId="108" fillId="0" borderId="9" xfId="617" applyFont="1" applyFill="1" applyBorder="1" applyAlignment="1">
      <alignment horizontal="left" vertical="center"/>
    </xf>
    <xf numFmtId="0" fontId="109" fillId="0" borderId="9" xfId="617" applyFont="1" applyFill="1" applyBorder="1" applyAlignment="1" applyProtection="1">
      <alignment horizontal="left" vertical="center"/>
      <protection locked="0"/>
    </xf>
    <xf numFmtId="0" fontId="110" fillId="0" borderId="9" xfId="617" applyFont="1" applyFill="1" applyBorder="1" applyAlignment="1">
      <alignment horizontal="left" vertical="center"/>
    </xf>
    <xf numFmtId="0" fontId="112" fillId="0" borderId="9" xfId="619" applyFont="1" applyFill="1" applyBorder="1" applyAlignment="1" applyProtection="1">
      <alignment horizontal="left" vertical="center"/>
    </xf>
    <xf numFmtId="0" fontId="112" fillId="0" borderId="9" xfId="619" applyFont="1" applyFill="1" applyBorder="1" applyAlignment="1" applyProtection="1">
      <alignment horizontal="center" vertical="center"/>
    </xf>
    <xf numFmtId="0" fontId="113" fillId="0" borderId="9" xfId="617" quotePrefix="1" applyFont="1" applyFill="1" applyBorder="1" applyAlignment="1" applyProtection="1">
      <alignment horizontal="right" vertical="center"/>
      <protection hidden="1"/>
    </xf>
    <xf numFmtId="0" fontId="113" fillId="0" borderId="4" xfId="617" quotePrefix="1" applyFont="1" applyFill="1" applyBorder="1" applyAlignment="1" applyProtection="1">
      <alignment horizontal="right" vertical="center"/>
      <protection hidden="1"/>
    </xf>
    <xf numFmtId="0" fontId="16" fillId="15" borderId="0" xfId="620" applyFill="1" applyAlignment="1"/>
    <xf numFmtId="0" fontId="16" fillId="15" borderId="0" xfId="620" applyFill="1"/>
    <xf numFmtId="0" fontId="115" fillId="0" borderId="1" xfId="620" applyFont="1" applyBorder="1"/>
    <xf numFmtId="0" fontId="115" fillId="0" borderId="1" xfId="620" applyFont="1" applyBorder="1" applyAlignment="1">
      <alignment horizontal="left"/>
    </xf>
    <xf numFmtId="0" fontId="116" fillId="0" borderId="0" xfId="620" applyFont="1" applyFill="1" applyBorder="1"/>
    <xf numFmtId="0" fontId="13" fillId="0" borderId="0" xfId="620" applyFont="1" applyAlignment="1">
      <alignment horizontal="center"/>
    </xf>
    <xf numFmtId="0" fontId="115" fillId="0" borderId="0" xfId="620" applyFont="1" applyFill="1" applyBorder="1"/>
    <xf numFmtId="0" fontId="16" fillId="0" borderId="0" xfId="620" quotePrefix="1" applyFont="1" applyAlignment="1">
      <alignment horizontal="center"/>
    </xf>
    <xf numFmtId="14" fontId="16" fillId="0" borderId="0" xfId="620" applyNumberFormat="1" applyFont="1" applyAlignment="1">
      <alignment horizontal="center"/>
    </xf>
    <xf numFmtId="0" fontId="16" fillId="0" borderId="0" xfId="620"/>
    <xf numFmtId="14" fontId="117" fillId="0" borderId="0" xfId="620" applyNumberFormat="1" applyFont="1" applyAlignment="1">
      <alignment horizontal="center"/>
    </xf>
    <xf numFmtId="0" fontId="16" fillId="0" borderId="0" xfId="620" applyFill="1"/>
    <xf numFmtId="0" fontId="117" fillId="0" borderId="0" xfId="620" applyFont="1" applyFill="1" applyAlignment="1">
      <alignment horizontal="center"/>
    </xf>
    <xf numFmtId="9" fontId="118" fillId="0" borderId="1" xfId="0" applyNumberFormat="1" applyFont="1" applyBorder="1" applyAlignment="1">
      <alignment horizontal="center" vertical="center" wrapText="1"/>
    </xf>
    <xf numFmtId="0" fontId="118" fillId="0" borderId="1" xfId="0" applyFont="1" applyBorder="1" applyAlignment="1">
      <alignment horizontal="center" vertical="center" wrapText="1"/>
    </xf>
    <xf numFmtId="9" fontId="4" fillId="0" borderId="1" xfId="2" applyNumberFormat="1" applyFont="1" applyBorder="1" applyAlignment="1">
      <alignment horizontal="center" vertical="center"/>
    </xf>
    <xf numFmtId="164" fontId="4" fillId="0" borderId="2" xfId="3" applyNumberFormat="1" applyFont="1" applyBorder="1" applyAlignment="1" applyProtection="1">
      <alignment horizontal="center" vertical="center" wrapText="1"/>
      <protection hidden="1"/>
    </xf>
    <xf numFmtId="0" fontId="4" fillId="0" borderId="2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center" vertical="center"/>
    </xf>
    <xf numFmtId="165" fontId="4" fillId="0" borderId="2" xfId="4" applyNumberFormat="1" applyFont="1" applyBorder="1" applyAlignment="1">
      <alignment horizontal="center" vertical="center" wrapText="1"/>
    </xf>
    <xf numFmtId="165" fontId="4" fillId="0" borderId="2" xfId="4" applyNumberFormat="1" applyFont="1" applyBorder="1" applyAlignment="1">
      <alignment vertical="center" wrapText="1"/>
    </xf>
    <xf numFmtId="9" fontId="4" fillId="0" borderId="2" xfId="2" applyNumberFormat="1" applyFont="1" applyBorder="1" applyAlignment="1">
      <alignment horizontal="center" vertical="center"/>
    </xf>
    <xf numFmtId="164" fontId="4" fillId="0" borderId="3" xfId="3" applyNumberFormat="1" applyFont="1" applyBorder="1" applyAlignment="1" applyProtection="1">
      <alignment horizontal="center" vertical="center" wrapText="1"/>
      <protection hidden="1"/>
    </xf>
    <xf numFmtId="0" fontId="4" fillId="0" borderId="3" xfId="2" applyFont="1" applyBorder="1" applyAlignment="1">
      <alignment horizontal="left" vertical="center" wrapText="1"/>
    </xf>
    <xf numFmtId="0" fontId="93" fillId="0" borderId="9" xfId="617" applyNumberFormat="1" applyFont="1" applyFill="1" applyBorder="1" applyAlignment="1" applyProtection="1">
      <alignment horizontal="center" vertical="center"/>
      <protection hidden="1"/>
    </xf>
    <xf numFmtId="0" fontId="94" fillId="0" borderId="9" xfId="617" applyFont="1" applyFill="1" applyBorder="1" applyAlignment="1" applyProtection="1">
      <alignment horizontal="center" vertical="center"/>
      <protection hidden="1"/>
    </xf>
    <xf numFmtId="0" fontId="91" fillId="0" borderId="9" xfId="617" applyNumberFormat="1" applyFont="1" applyFill="1" applyBorder="1" applyAlignment="1" applyProtection="1">
      <alignment horizontal="center" vertical="center"/>
      <protection hidden="1"/>
    </xf>
    <xf numFmtId="0" fontId="92" fillId="0" borderId="9" xfId="617" applyFont="1" applyFill="1" applyBorder="1" applyAlignment="1" applyProtection="1">
      <alignment horizontal="center" vertical="center"/>
      <protection hidden="1"/>
    </xf>
    <xf numFmtId="0" fontId="102" fillId="0" borderId="9" xfId="617" applyNumberFormat="1" applyFont="1" applyFill="1" applyBorder="1" applyAlignment="1" applyProtection="1">
      <alignment horizontal="center" vertical="center"/>
      <protection hidden="1"/>
    </xf>
    <xf numFmtId="0" fontId="103" fillId="0" borderId="9" xfId="617" applyFont="1" applyFill="1" applyBorder="1" applyAlignment="1" applyProtection="1">
      <alignment horizontal="center" vertical="center"/>
      <protection hidden="1"/>
    </xf>
    <xf numFmtId="0" fontId="104" fillId="0" borderId="9" xfId="617" applyNumberFormat="1" applyFont="1" applyFill="1" applyBorder="1" applyAlignment="1" applyProtection="1">
      <alignment horizontal="center" vertical="center"/>
      <protection hidden="1"/>
    </xf>
    <xf numFmtId="0" fontId="105" fillId="0" borderId="9" xfId="617" applyFont="1" applyFill="1" applyBorder="1" applyAlignment="1" applyProtection="1">
      <alignment horizontal="center" vertical="center"/>
      <protection hidden="1"/>
    </xf>
    <xf numFmtId="0" fontId="88" fillId="0" borderId="9" xfId="617" applyNumberFormat="1" applyFont="1" applyFill="1" applyBorder="1" applyAlignment="1" applyProtection="1">
      <alignment horizontal="center" vertical="center"/>
      <protection hidden="1"/>
    </xf>
    <xf numFmtId="0" fontId="89" fillId="0" borderId="9" xfId="617" applyFont="1" applyFill="1" applyBorder="1" applyAlignment="1" applyProtection="1">
      <alignment horizontal="center" vertical="center"/>
      <protection hidden="1"/>
    </xf>
    <xf numFmtId="0" fontId="58" fillId="11" borderId="0" xfId="617" quotePrefix="1" applyFont="1" applyFill="1" applyAlignment="1" applyProtection="1">
      <alignment horizontal="center" vertical="center"/>
      <protection locked="0"/>
    </xf>
    <xf numFmtId="0" fontId="83" fillId="0" borderId="0" xfId="617" applyNumberFormat="1" applyFont="1" applyFill="1" applyBorder="1" applyAlignment="1" applyProtection="1">
      <alignment horizontal="right" vertical="center"/>
      <protection hidden="1"/>
    </xf>
    <xf numFmtId="0" fontId="84" fillId="0" borderId="0" xfId="617" applyFont="1" applyFill="1" applyBorder="1" applyAlignment="1" applyProtection="1">
      <alignment horizontal="right" vertical="center"/>
      <protection hidden="1"/>
    </xf>
    <xf numFmtId="0" fontId="85" fillId="0" borderId="0" xfId="617" applyFont="1" applyFill="1" applyBorder="1" applyAlignment="1" applyProtection="1">
      <alignment horizontal="left" vertical="center"/>
      <protection hidden="1"/>
    </xf>
    <xf numFmtId="0" fontId="114" fillId="14" borderId="1" xfId="620" applyFont="1" applyFill="1" applyBorder="1" applyAlignment="1">
      <alignment horizontal="center"/>
    </xf>
    <xf numFmtId="0" fontId="118" fillId="0" borderId="40" xfId="0" applyFont="1" applyBorder="1" applyAlignment="1">
      <alignment horizontal="center" vertical="center"/>
    </xf>
    <xf numFmtId="0" fontId="118" fillId="0" borderId="42" xfId="0" applyFont="1" applyBorder="1" applyAlignment="1">
      <alignment horizontal="center" vertical="center"/>
    </xf>
    <xf numFmtId="0" fontId="118" fillId="0" borderId="41" xfId="0" applyFont="1" applyBorder="1" applyAlignment="1">
      <alignment horizontal="center" vertical="center"/>
    </xf>
    <xf numFmtId="0" fontId="118" fillId="0" borderId="43" xfId="0" applyFont="1" applyBorder="1" applyAlignment="1">
      <alignment horizontal="center" vertical="center"/>
    </xf>
    <xf numFmtId="165" fontId="119" fillId="0" borderId="1" xfId="1" applyNumberFormat="1" applyFont="1" applyBorder="1" applyAlignment="1">
      <alignment horizontal="center" vertical="center" wrapText="1"/>
    </xf>
    <xf numFmtId="0" fontId="118" fillId="0" borderId="1" xfId="0" applyFont="1" applyBorder="1" applyAlignment="1">
      <alignment horizontal="center" vertical="center"/>
    </xf>
    <xf numFmtId="0" fontId="118" fillId="0" borderId="1" xfId="0" applyFont="1" applyBorder="1" applyAlignment="1">
      <alignment horizontal="center" vertical="center" wrapText="1"/>
    </xf>
    <xf numFmtId="165" fontId="119" fillId="0" borderId="12" xfId="1" applyNumberFormat="1" applyFont="1" applyFill="1" applyBorder="1" applyAlignment="1">
      <alignment horizontal="center" vertical="center" wrapText="1"/>
    </xf>
    <xf numFmtId="165" fontId="119" fillId="0" borderId="16" xfId="1" applyNumberFormat="1" applyFont="1" applyFill="1" applyBorder="1" applyAlignment="1">
      <alignment horizontal="center" vertical="center" wrapText="1"/>
    </xf>
    <xf numFmtId="165" fontId="118" fillId="0" borderId="1" xfId="1" applyNumberFormat="1" applyFont="1" applyFill="1" applyBorder="1" applyAlignment="1">
      <alignment horizontal="center" vertical="center" wrapText="1"/>
    </xf>
    <xf numFmtId="165" fontId="118" fillId="0" borderId="1" xfId="1" applyNumberFormat="1" applyFont="1" applyFill="1" applyBorder="1" applyAlignment="1">
      <alignment horizontal="center" vertical="center"/>
    </xf>
    <xf numFmtId="164" fontId="3" fillId="0" borderId="1" xfId="3" applyNumberFormat="1" applyFont="1" applyBorder="1" applyAlignment="1" applyProtection="1">
      <alignment horizontal="center" vertical="center" wrapText="1"/>
      <protection hidden="1"/>
    </xf>
    <xf numFmtId="165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4" applyNumberFormat="1" applyFont="1" applyFill="1" applyBorder="1" applyAlignment="1" applyProtection="1">
      <alignment horizontal="center" vertical="center"/>
      <protection hidden="1"/>
    </xf>
    <xf numFmtId="0" fontId="3" fillId="0" borderId="1" xfId="3" applyFont="1" applyBorder="1" applyAlignment="1" applyProtection="1">
      <alignment horizontal="center" vertical="center" wrapText="1"/>
      <protection hidden="1"/>
    </xf>
    <xf numFmtId="0" fontId="118" fillId="0" borderId="12" xfId="0" applyFont="1" applyFill="1" applyBorder="1" applyAlignment="1">
      <alignment horizontal="center" vertical="center"/>
    </xf>
    <xf numFmtId="0" fontId="118" fillId="0" borderId="13" xfId="0" applyFont="1" applyFill="1" applyBorder="1" applyAlignment="1">
      <alignment horizontal="center" vertical="center"/>
    </xf>
    <xf numFmtId="0" fontId="7" fillId="0" borderId="0" xfId="2" applyFont="1" applyAlignment="1"/>
    <xf numFmtId="0" fontId="4" fillId="0" borderId="0" xfId="2" applyFont="1" applyAlignment="1">
      <alignment horizontal="center" vertical="center"/>
    </xf>
    <xf numFmtId="0" fontId="3" fillId="0" borderId="1" xfId="5" applyFont="1" applyBorder="1" applyAlignment="1">
      <alignment horizontal="center"/>
    </xf>
    <xf numFmtId="0" fontId="4" fillId="0" borderId="1" xfId="2" applyFont="1" applyBorder="1"/>
    <xf numFmtId="0" fontId="4" fillId="0" borderId="1" xfId="2" applyFont="1" applyBorder="1" applyAlignment="1">
      <alignment horizontal="center"/>
    </xf>
    <xf numFmtId="165" fontId="3" fillId="0" borderId="1" xfId="4" applyNumberFormat="1" applyFont="1" applyBorder="1" applyAlignment="1">
      <alignment vertical="center" wrapText="1"/>
    </xf>
    <xf numFmtId="0" fontId="4" fillId="0" borderId="0" xfId="2" applyFont="1" applyFill="1" applyProtection="1">
      <protection hidden="1"/>
    </xf>
    <xf numFmtId="14" fontId="4" fillId="0" borderId="0" xfId="2" applyNumberFormat="1" applyFont="1" applyFill="1" applyProtection="1">
      <protection hidden="1"/>
    </xf>
    <xf numFmtId="0" fontId="4" fillId="0" borderId="0" xfId="2" quotePrefix="1" applyFont="1"/>
  </cellXfs>
  <cellStyles count="621">
    <cellStyle name="_x0001_" xfId="7"/>
    <cellStyle name="," xfId="8"/>
    <cellStyle name="." xfId="9"/>
    <cellStyle name="??" xfId="10"/>
    <cellStyle name="?? [0.00]_ Att. 1- Cover" xfId="11"/>
    <cellStyle name="?? [0]" xfId="12"/>
    <cellStyle name="???? [0.00]_List-dwg" xfId="13"/>
    <cellStyle name="???????_Elec-12 Fin" xfId="14"/>
    <cellStyle name="????_List-dwg" xfId="15"/>
    <cellStyle name="???[0]_Book1" xfId="16"/>
    <cellStyle name="???_95" xfId="17"/>
    <cellStyle name="??[0]_BRE" xfId="18"/>
    <cellStyle name="??_ ??? ???? " xfId="19"/>
    <cellStyle name="?10" xfId="20"/>
    <cellStyle name="?13" xfId="21"/>
    <cellStyle name="_Book1" xfId="22"/>
    <cellStyle name="_Book1_1" xfId="23"/>
    <cellStyle name="_Book1_BC-QT-WB-dthao" xfId="24"/>
    <cellStyle name="_Book1_DT truong thinh phu" xfId="25"/>
    <cellStyle name="_Book1_TH KHAI TOAN THU THIEM cac tuyen TT noi" xfId="26"/>
    <cellStyle name="_DT truong thinh phu" xfId="27"/>
    <cellStyle name="_KT (2)" xfId="28"/>
    <cellStyle name="_KT (2)_1" xfId="29"/>
    <cellStyle name="_KT (2)_1_Lora-tungchau" xfId="30"/>
    <cellStyle name="_KT (2)_1_Qt-HT3PQ1(CauKho)" xfId="31"/>
    <cellStyle name="_KT (2)_1_Qt-HT3PQ1(CauKho)_Book1" xfId="32"/>
    <cellStyle name="_KT (2)_1_Qt-HT3PQ1(CauKho)_Don gia quy 3 nam 2003 - Ban Dien Luc" xfId="33"/>
    <cellStyle name="_KT (2)_1_Qt-HT3PQ1(CauKho)_NC-VL2-2003" xfId="34"/>
    <cellStyle name="_KT (2)_1_Qt-HT3PQ1(CauKho)_NC-VL2-2003_1" xfId="35"/>
    <cellStyle name="_KT (2)_1_Qt-HT3PQ1(CauKho)_XL4Test5" xfId="36"/>
    <cellStyle name="_KT (2)_2" xfId="37"/>
    <cellStyle name="_KT (2)_2_TG-TH" xfId="38"/>
    <cellStyle name="_KT (2)_2_TG-TH_BAO CAO KLCT PT2000" xfId="39"/>
    <cellStyle name="_KT (2)_2_TG-TH_BAO CAO PT2000" xfId="40"/>
    <cellStyle name="_KT (2)_2_TG-TH_BAO CAO PT2000_Book1" xfId="41"/>
    <cellStyle name="_KT (2)_2_TG-TH_Bao cao XDCB 2001 - T11 KH dieu chinh 20-11-THAI" xfId="42"/>
    <cellStyle name="_KT (2)_2_TG-TH_Book1" xfId="43"/>
    <cellStyle name="_KT (2)_2_TG-TH_Book1_1" xfId="44"/>
    <cellStyle name="_KT (2)_2_TG-TH_Book1_1_DanhMucDonGiaVTTB_Dien_TAM" xfId="45"/>
    <cellStyle name="_KT (2)_2_TG-TH_Book1_2" xfId="46"/>
    <cellStyle name="_KT (2)_2_TG-TH_Book1_3" xfId="47"/>
    <cellStyle name="_KT (2)_2_TG-TH_Book1_3_DT truong thinh phu" xfId="48"/>
    <cellStyle name="_KT (2)_2_TG-TH_Book1_3_XL4Test5" xfId="49"/>
    <cellStyle name="_KT (2)_2_TG-TH_Book1_DanhMucDonGiaVTTB_Dien_TAM" xfId="50"/>
    <cellStyle name="_KT (2)_2_TG-TH_Dcdtoan-bcnckt " xfId="51"/>
    <cellStyle name="_KT (2)_2_TG-TH_DN_MTP" xfId="52"/>
    <cellStyle name="_KT (2)_2_TG-TH_Dongia2-2003" xfId="53"/>
    <cellStyle name="_KT (2)_2_TG-TH_Dongia2-2003_DT truong thinh phu" xfId="54"/>
    <cellStyle name="_KT (2)_2_TG-TH_DT truong thinh phu" xfId="55"/>
    <cellStyle name="_KT (2)_2_TG-TH_DTCDT MR.2N110.HOCMON.TDTOAN.CCUNG" xfId="56"/>
    <cellStyle name="_KT (2)_2_TG-TH_Lora-tungchau" xfId="57"/>
    <cellStyle name="_KT (2)_2_TG-TH_moi" xfId="58"/>
    <cellStyle name="_KT (2)_2_TG-TH_PGIA-phieu tham tra Kho bac" xfId="59"/>
    <cellStyle name="_KT (2)_2_TG-TH_PT02-02" xfId="60"/>
    <cellStyle name="_KT (2)_2_TG-TH_PT02-02_Book1" xfId="61"/>
    <cellStyle name="_KT (2)_2_TG-TH_PT02-03" xfId="62"/>
    <cellStyle name="_KT (2)_2_TG-TH_PT02-03_Book1" xfId="63"/>
    <cellStyle name="_KT (2)_2_TG-TH_Qt-HT3PQ1(CauKho)" xfId="64"/>
    <cellStyle name="_KT (2)_2_TG-TH_Qt-HT3PQ1(CauKho)_Book1" xfId="65"/>
    <cellStyle name="_KT (2)_2_TG-TH_Qt-HT3PQ1(CauKho)_Don gia quy 3 nam 2003 - Ban Dien Luc" xfId="66"/>
    <cellStyle name="_KT (2)_2_TG-TH_Qt-HT3PQ1(CauKho)_NC-VL2-2003" xfId="67"/>
    <cellStyle name="_KT (2)_2_TG-TH_Qt-HT3PQ1(CauKho)_NC-VL2-2003_1" xfId="68"/>
    <cellStyle name="_KT (2)_2_TG-TH_Qt-HT3PQ1(CauKho)_XL4Test5" xfId="69"/>
    <cellStyle name="_KT (2)_2_TG-TH_Sheet2" xfId="70"/>
    <cellStyle name="_KT (2)_2_TG-TH_TMinhTC2010" xfId="71"/>
    <cellStyle name="_KT (2)_2_TG-TH_XL4Poppy" xfId="72"/>
    <cellStyle name="_KT (2)_2_TG-TH_XL4Test5" xfId="73"/>
    <cellStyle name="_KT (2)_3" xfId="74"/>
    <cellStyle name="_KT (2)_3_TG-TH" xfId="75"/>
    <cellStyle name="_KT (2)_3_TG-TH_Book1" xfId="76"/>
    <cellStyle name="_KT (2)_3_TG-TH_Book1_BC-QT-WB-dthao" xfId="77"/>
    <cellStyle name="_KT (2)_3_TG-TH_Lora-tungchau" xfId="78"/>
    <cellStyle name="_KT (2)_3_TG-TH_PERSONAL" xfId="79"/>
    <cellStyle name="_KT (2)_3_TG-TH_PERSONAL_HTQ.8 GD1" xfId="80"/>
    <cellStyle name="_KT (2)_3_TG-TH_PERSONAL_HTQ.8 GD1_Book1" xfId="81"/>
    <cellStyle name="_KT (2)_3_TG-TH_PERSONAL_HTQ.8 GD1_Don gia quy 3 nam 2003 - Ban Dien Luc" xfId="82"/>
    <cellStyle name="_KT (2)_3_TG-TH_PERSONAL_HTQ.8 GD1_NC-VL2-2003" xfId="83"/>
    <cellStyle name="_KT (2)_3_TG-TH_PERSONAL_HTQ.8 GD1_NC-VL2-2003_1" xfId="84"/>
    <cellStyle name="_KT (2)_3_TG-TH_PERSONAL_HTQ.8 GD1_XL4Test5" xfId="85"/>
    <cellStyle name="_KT (2)_3_TG-TH_PERSONAL_Tong hop KHCB 2001" xfId="86"/>
    <cellStyle name="_KT (2)_3_TG-TH_Qt-HT3PQ1(CauKho)" xfId="87"/>
    <cellStyle name="_KT (2)_3_TG-TH_Qt-HT3PQ1(CauKho)_Book1" xfId="88"/>
    <cellStyle name="_KT (2)_3_TG-TH_Qt-HT3PQ1(CauKho)_Don gia quy 3 nam 2003 - Ban Dien Luc" xfId="89"/>
    <cellStyle name="_KT (2)_3_TG-TH_Qt-HT3PQ1(CauKho)_NC-VL2-2003" xfId="90"/>
    <cellStyle name="_KT (2)_3_TG-TH_Qt-HT3PQ1(CauKho)_NC-VL2-2003_1" xfId="91"/>
    <cellStyle name="_KT (2)_3_TG-TH_Qt-HT3PQ1(CauKho)_XL4Test5" xfId="92"/>
    <cellStyle name="_KT (2)_3_TG-TH_TMinhTC2010" xfId="93"/>
    <cellStyle name="_KT (2)_4" xfId="94"/>
    <cellStyle name="_KT (2)_4_BAO CAO KLCT PT2000" xfId="95"/>
    <cellStyle name="_KT (2)_4_BAO CAO PT2000" xfId="96"/>
    <cellStyle name="_KT (2)_4_BAO CAO PT2000_Book1" xfId="97"/>
    <cellStyle name="_KT (2)_4_Bao cao XDCB 2001 - T11 KH dieu chinh 20-11-THAI" xfId="98"/>
    <cellStyle name="_KT (2)_4_Book1" xfId="99"/>
    <cellStyle name="_KT (2)_4_Book1_1" xfId="100"/>
    <cellStyle name="_KT (2)_4_Book1_1_DanhMucDonGiaVTTB_Dien_TAM" xfId="101"/>
    <cellStyle name="_KT (2)_4_Book1_2" xfId="102"/>
    <cellStyle name="_KT (2)_4_Book1_3" xfId="103"/>
    <cellStyle name="_KT (2)_4_Book1_3_DT truong thinh phu" xfId="104"/>
    <cellStyle name="_KT (2)_4_Book1_3_XL4Test5" xfId="105"/>
    <cellStyle name="_KT (2)_4_Book1_DanhMucDonGiaVTTB_Dien_TAM" xfId="106"/>
    <cellStyle name="_KT (2)_4_Dcdtoan-bcnckt " xfId="107"/>
    <cellStyle name="_KT (2)_4_DN_MTP" xfId="108"/>
    <cellStyle name="_KT (2)_4_Dongia2-2003" xfId="109"/>
    <cellStyle name="_KT (2)_4_Dongia2-2003_DT truong thinh phu" xfId="110"/>
    <cellStyle name="_KT (2)_4_DT truong thinh phu" xfId="111"/>
    <cellStyle name="_KT (2)_4_DTCDT MR.2N110.HOCMON.TDTOAN.CCUNG" xfId="112"/>
    <cellStyle name="_KT (2)_4_Lora-tungchau" xfId="113"/>
    <cellStyle name="_KT (2)_4_moi" xfId="114"/>
    <cellStyle name="_KT (2)_4_PGIA-phieu tham tra Kho bac" xfId="115"/>
    <cellStyle name="_KT (2)_4_PT02-02" xfId="116"/>
    <cellStyle name="_KT (2)_4_PT02-02_Book1" xfId="117"/>
    <cellStyle name="_KT (2)_4_PT02-03" xfId="118"/>
    <cellStyle name="_KT (2)_4_PT02-03_Book1" xfId="119"/>
    <cellStyle name="_KT (2)_4_Qt-HT3PQ1(CauKho)" xfId="120"/>
    <cellStyle name="_KT (2)_4_Qt-HT3PQ1(CauKho)_Book1" xfId="121"/>
    <cellStyle name="_KT (2)_4_Qt-HT3PQ1(CauKho)_Don gia quy 3 nam 2003 - Ban Dien Luc" xfId="122"/>
    <cellStyle name="_KT (2)_4_Qt-HT3PQ1(CauKho)_NC-VL2-2003" xfId="123"/>
    <cellStyle name="_KT (2)_4_Qt-HT3PQ1(CauKho)_NC-VL2-2003_1" xfId="124"/>
    <cellStyle name="_KT (2)_4_Qt-HT3PQ1(CauKho)_XL4Test5" xfId="125"/>
    <cellStyle name="_KT (2)_4_Sheet2" xfId="126"/>
    <cellStyle name="_KT (2)_4_TG-TH" xfId="127"/>
    <cellStyle name="_KT (2)_4_TMinhTC2010" xfId="128"/>
    <cellStyle name="_KT (2)_4_XL4Poppy" xfId="129"/>
    <cellStyle name="_KT (2)_4_XL4Test5" xfId="130"/>
    <cellStyle name="_KT (2)_5" xfId="131"/>
    <cellStyle name="_KT (2)_5_BAO CAO KLCT PT2000" xfId="132"/>
    <cellStyle name="_KT (2)_5_BAO CAO PT2000" xfId="133"/>
    <cellStyle name="_KT (2)_5_BAO CAO PT2000_Book1" xfId="134"/>
    <cellStyle name="_KT (2)_5_Bao cao XDCB 2001 - T11 KH dieu chinh 20-11-THAI" xfId="135"/>
    <cellStyle name="_KT (2)_5_Book1" xfId="136"/>
    <cellStyle name="_KT (2)_5_Book1_1" xfId="137"/>
    <cellStyle name="_KT (2)_5_Book1_1_DanhMucDonGiaVTTB_Dien_TAM" xfId="138"/>
    <cellStyle name="_KT (2)_5_Book1_2" xfId="139"/>
    <cellStyle name="_KT (2)_5_Book1_3" xfId="140"/>
    <cellStyle name="_KT (2)_5_Book1_3_DT truong thinh phu" xfId="141"/>
    <cellStyle name="_KT (2)_5_Book1_3_XL4Test5" xfId="142"/>
    <cellStyle name="_KT (2)_5_Book1_BC-QT-WB-dthao" xfId="143"/>
    <cellStyle name="_KT (2)_5_Book1_DanhMucDonGiaVTTB_Dien_TAM" xfId="144"/>
    <cellStyle name="_KT (2)_5_Dcdtoan-bcnckt " xfId="145"/>
    <cellStyle name="_KT (2)_5_DN_MTP" xfId="146"/>
    <cellStyle name="_KT (2)_5_Dongia2-2003" xfId="147"/>
    <cellStyle name="_KT (2)_5_Dongia2-2003_DT truong thinh phu" xfId="148"/>
    <cellStyle name="_KT (2)_5_DT truong thinh phu" xfId="149"/>
    <cellStyle name="_KT (2)_5_DTCDT MR.2N110.HOCMON.TDTOAN.CCUNG" xfId="150"/>
    <cellStyle name="_KT (2)_5_Lora-tungchau" xfId="151"/>
    <cellStyle name="_KT (2)_5_moi" xfId="152"/>
    <cellStyle name="_KT (2)_5_PGIA-phieu tham tra Kho bac" xfId="153"/>
    <cellStyle name="_KT (2)_5_PT02-02" xfId="154"/>
    <cellStyle name="_KT (2)_5_PT02-02_Book1" xfId="155"/>
    <cellStyle name="_KT (2)_5_PT02-03" xfId="156"/>
    <cellStyle name="_KT (2)_5_PT02-03_Book1" xfId="157"/>
    <cellStyle name="_KT (2)_5_Qt-HT3PQ1(CauKho)" xfId="158"/>
    <cellStyle name="_KT (2)_5_Qt-HT3PQ1(CauKho)_Book1" xfId="159"/>
    <cellStyle name="_KT (2)_5_Qt-HT3PQ1(CauKho)_Don gia quy 3 nam 2003 - Ban Dien Luc" xfId="160"/>
    <cellStyle name="_KT (2)_5_Qt-HT3PQ1(CauKho)_NC-VL2-2003" xfId="161"/>
    <cellStyle name="_KT (2)_5_Qt-HT3PQ1(CauKho)_NC-VL2-2003_1" xfId="162"/>
    <cellStyle name="_KT (2)_5_Qt-HT3PQ1(CauKho)_XL4Test5" xfId="163"/>
    <cellStyle name="_KT (2)_5_Sheet2" xfId="164"/>
    <cellStyle name="_KT (2)_5_TMinhTC2010" xfId="165"/>
    <cellStyle name="_KT (2)_5_XL4Poppy" xfId="166"/>
    <cellStyle name="_KT (2)_5_XL4Test5" xfId="167"/>
    <cellStyle name="_KT (2)_Book1" xfId="168"/>
    <cellStyle name="_KT (2)_Book1_BC-QT-WB-dthao" xfId="169"/>
    <cellStyle name="_KT (2)_Lora-tungchau" xfId="170"/>
    <cellStyle name="_KT (2)_PERSONAL" xfId="171"/>
    <cellStyle name="_KT (2)_PERSONAL_HTQ.8 GD1" xfId="172"/>
    <cellStyle name="_KT (2)_PERSONAL_HTQ.8 GD1_Book1" xfId="173"/>
    <cellStyle name="_KT (2)_PERSONAL_HTQ.8 GD1_Don gia quy 3 nam 2003 - Ban Dien Luc" xfId="174"/>
    <cellStyle name="_KT (2)_PERSONAL_HTQ.8 GD1_NC-VL2-2003" xfId="175"/>
    <cellStyle name="_KT (2)_PERSONAL_HTQ.8 GD1_NC-VL2-2003_1" xfId="176"/>
    <cellStyle name="_KT (2)_PERSONAL_HTQ.8 GD1_XL4Test5" xfId="177"/>
    <cellStyle name="_KT (2)_PERSONAL_Tong hop KHCB 2001" xfId="178"/>
    <cellStyle name="_KT (2)_Qt-HT3PQ1(CauKho)" xfId="179"/>
    <cellStyle name="_KT (2)_Qt-HT3PQ1(CauKho)_Book1" xfId="180"/>
    <cellStyle name="_KT (2)_Qt-HT3PQ1(CauKho)_Don gia quy 3 nam 2003 - Ban Dien Luc" xfId="181"/>
    <cellStyle name="_KT (2)_Qt-HT3PQ1(CauKho)_NC-VL2-2003" xfId="182"/>
    <cellStyle name="_KT (2)_Qt-HT3PQ1(CauKho)_NC-VL2-2003_1" xfId="183"/>
    <cellStyle name="_KT (2)_Qt-HT3PQ1(CauKho)_XL4Test5" xfId="184"/>
    <cellStyle name="_KT (2)_TG-TH" xfId="185"/>
    <cellStyle name="_KT (2)_TMinhTC2010" xfId="186"/>
    <cellStyle name="_KT_TG" xfId="187"/>
    <cellStyle name="_KT_TG_1" xfId="188"/>
    <cellStyle name="_KT_TG_1_BAO CAO KLCT PT2000" xfId="189"/>
    <cellStyle name="_KT_TG_1_BAO CAO PT2000" xfId="190"/>
    <cellStyle name="_KT_TG_1_BAO CAO PT2000_Book1" xfId="191"/>
    <cellStyle name="_KT_TG_1_Bao cao XDCB 2001 - T11 KH dieu chinh 20-11-THAI" xfId="192"/>
    <cellStyle name="_KT_TG_1_Book1" xfId="193"/>
    <cellStyle name="_KT_TG_1_Book1_1" xfId="194"/>
    <cellStyle name="_KT_TG_1_Book1_1_DanhMucDonGiaVTTB_Dien_TAM" xfId="195"/>
    <cellStyle name="_KT_TG_1_Book1_2" xfId="196"/>
    <cellStyle name="_KT_TG_1_Book1_3" xfId="197"/>
    <cellStyle name="_KT_TG_1_Book1_3_DT truong thinh phu" xfId="198"/>
    <cellStyle name="_KT_TG_1_Book1_3_XL4Test5" xfId="199"/>
    <cellStyle name="_KT_TG_1_Book1_BC-QT-WB-dthao" xfId="200"/>
    <cellStyle name="_KT_TG_1_Book1_DanhMucDonGiaVTTB_Dien_TAM" xfId="201"/>
    <cellStyle name="_KT_TG_1_Dcdtoan-bcnckt " xfId="202"/>
    <cellStyle name="_KT_TG_1_DN_MTP" xfId="203"/>
    <cellStyle name="_KT_TG_1_Dongia2-2003" xfId="204"/>
    <cellStyle name="_KT_TG_1_Dongia2-2003_DT truong thinh phu" xfId="205"/>
    <cellStyle name="_KT_TG_1_DT truong thinh phu" xfId="206"/>
    <cellStyle name="_KT_TG_1_DTCDT MR.2N110.HOCMON.TDTOAN.CCUNG" xfId="207"/>
    <cellStyle name="_KT_TG_1_Lora-tungchau" xfId="208"/>
    <cellStyle name="_KT_TG_1_moi" xfId="209"/>
    <cellStyle name="_KT_TG_1_PGIA-phieu tham tra Kho bac" xfId="210"/>
    <cellStyle name="_KT_TG_1_PT02-02" xfId="211"/>
    <cellStyle name="_KT_TG_1_PT02-02_Book1" xfId="212"/>
    <cellStyle name="_KT_TG_1_PT02-03" xfId="213"/>
    <cellStyle name="_KT_TG_1_PT02-03_Book1" xfId="214"/>
    <cellStyle name="_KT_TG_1_Qt-HT3PQ1(CauKho)" xfId="215"/>
    <cellStyle name="_KT_TG_1_Qt-HT3PQ1(CauKho)_Book1" xfId="216"/>
    <cellStyle name="_KT_TG_1_Qt-HT3PQ1(CauKho)_Don gia quy 3 nam 2003 - Ban Dien Luc" xfId="217"/>
    <cellStyle name="_KT_TG_1_Qt-HT3PQ1(CauKho)_NC-VL2-2003" xfId="218"/>
    <cellStyle name="_KT_TG_1_Qt-HT3PQ1(CauKho)_NC-VL2-2003_1" xfId="219"/>
    <cellStyle name="_KT_TG_1_Qt-HT3PQ1(CauKho)_XL4Test5" xfId="220"/>
    <cellStyle name="_KT_TG_1_Sheet2" xfId="221"/>
    <cellStyle name="_KT_TG_1_TMinhTC2010" xfId="222"/>
    <cellStyle name="_KT_TG_1_XL4Poppy" xfId="223"/>
    <cellStyle name="_KT_TG_1_XL4Test5" xfId="224"/>
    <cellStyle name="_KT_TG_2" xfId="225"/>
    <cellStyle name="_KT_TG_2_BAO CAO KLCT PT2000" xfId="226"/>
    <cellStyle name="_KT_TG_2_BAO CAO PT2000" xfId="227"/>
    <cellStyle name="_KT_TG_2_BAO CAO PT2000_Book1" xfId="228"/>
    <cellStyle name="_KT_TG_2_Bao cao XDCB 2001 - T11 KH dieu chinh 20-11-THAI" xfId="229"/>
    <cellStyle name="_KT_TG_2_Book1" xfId="230"/>
    <cellStyle name="_KT_TG_2_Book1_1" xfId="231"/>
    <cellStyle name="_KT_TG_2_Book1_1_DanhMucDonGiaVTTB_Dien_TAM" xfId="232"/>
    <cellStyle name="_KT_TG_2_Book1_2" xfId="233"/>
    <cellStyle name="_KT_TG_2_Book1_3" xfId="234"/>
    <cellStyle name="_KT_TG_2_Book1_3_DT truong thinh phu" xfId="235"/>
    <cellStyle name="_KT_TG_2_Book1_3_XL4Test5" xfId="236"/>
    <cellStyle name="_KT_TG_2_Book1_DanhMucDonGiaVTTB_Dien_TAM" xfId="237"/>
    <cellStyle name="_KT_TG_2_Dcdtoan-bcnckt " xfId="238"/>
    <cellStyle name="_KT_TG_2_DN_MTP" xfId="239"/>
    <cellStyle name="_KT_TG_2_Dongia2-2003" xfId="240"/>
    <cellStyle name="_KT_TG_2_Dongia2-2003_DT truong thinh phu" xfId="241"/>
    <cellStyle name="_KT_TG_2_DT truong thinh phu" xfId="242"/>
    <cellStyle name="_KT_TG_2_DTCDT MR.2N110.HOCMON.TDTOAN.CCUNG" xfId="243"/>
    <cellStyle name="_KT_TG_2_Lora-tungchau" xfId="244"/>
    <cellStyle name="_KT_TG_2_moi" xfId="245"/>
    <cellStyle name="_KT_TG_2_PGIA-phieu tham tra Kho bac" xfId="246"/>
    <cellStyle name="_KT_TG_2_PT02-02" xfId="247"/>
    <cellStyle name="_KT_TG_2_PT02-02_Book1" xfId="248"/>
    <cellStyle name="_KT_TG_2_PT02-03" xfId="249"/>
    <cellStyle name="_KT_TG_2_PT02-03_Book1" xfId="250"/>
    <cellStyle name="_KT_TG_2_Qt-HT3PQ1(CauKho)" xfId="251"/>
    <cellStyle name="_KT_TG_2_Qt-HT3PQ1(CauKho)_Book1" xfId="252"/>
    <cellStyle name="_KT_TG_2_Qt-HT3PQ1(CauKho)_Don gia quy 3 nam 2003 - Ban Dien Luc" xfId="253"/>
    <cellStyle name="_KT_TG_2_Qt-HT3PQ1(CauKho)_NC-VL2-2003" xfId="254"/>
    <cellStyle name="_KT_TG_2_Qt-HT3PQ1(CauKho)_NC-VL2-2003_1" xfId="255"/>
    <cellStyle name="_KT_TG_2_Qt-HT3PQ1(CauKho)_XL4Test5" xfId="256"/>
    <cellStyle name="_KT_TG_2_Sheet2" xfId="257"/>
    <cellStyle name="_KT_TG_2_TMinhTC2010" xfId="258"/>
    <cellStyle name="_KT_TG_2_XL4Poppy" xfId="259"/>
    <cellStyle name="_KT_TG_2_XL4Test5" xfId="260"/>
    <cellStyle name="_KT_TG_3" xfId="261"/>
    <cellStyle name="_KT_TG_4" xfId="262"/>
    <cellStyle name="_KT_TG_4_Lora-tungchau" xfId="263"/>
    <cellStyle name="_KT_TG_4_Qt-HT3PQ1(CauKho)" xfId="264"/>
    <cellStyle name="_KT_TG_4_Qt-HT3PQ1(CauKho)_Book1" xfId="265"/>
    <cellStyle name="_KT_TG_4_Qt-HT3PQ1(CauKho)_Don gia quy 3 nam 2003 - Ban Dien Luc" xfId="266"/>
    <cellStyle name="_KT_TG_4_Qt-HT3PQ1(CauKho)_NC-VL2-2003" xfId="267"/>
    <cellStyle name="_KT_TG_4_Qt-HT3PQ1(CauKho)_NC-VL2-2003_1" xfId="268"/>
    <cellStyle name="_KT_TG_4_Qt-HT3PQ1(CauKho)_XL4Test5" xfId="269"/>
    <cellStyle name="_Lora-tungchau" xfId="270"/>
    <cellStyle name="_PERSONAL" xfId="271"/>
    <cellStyle name="_PERSONAL_HTQ.8 GD1" xfId="272"/>
    <cellStyle name="_PERSONAL_HTQ.8 GD1_Book1" xfId="273"/>
    <cellStyle name="_PERSONAL_HTQ.8 GD1_Don gia quy 3 nam 2003 - Ban Dien Luc" xfId="274"/>
    <cellStyle name="_PERSONAL_HTQ.8 GD1_NC-VL2-2003" xfId="275"/>
    <cellStyle name="_PERSONAL_HTQ.8 GD1_NC-VL2-2003_1" xfId="276"/>
    <cellStyle name="_PERSONAL_HTQ.8 GD1_XL4Test5" xfId="277"/>
    <cellStyle name="_PERSONAL_Tong hop KHCB 2001" xfId="278"/>
    <cellStyle name="_Qt-HT3PQ1(CauKho)" xfId="279"/>
    <cellStyle name="_Qt-HT3PQ1(CauKho)_Book1" xfId="280"/>
    <cellStyle name="_Qt-HT3PQ1(CauKho)_Don gia quy 3 nam 2003 - Ban Dien Luc" xfId="281"/>
    <cellStyle name="_Qt-HT3PQ1(CauKho)_NC-VL2-2003" xfId="282"/>
    <cellStyle name="_Qt-HT3PQ1(CauKho)_NC-VL2-2003_1" xfId="283"/>
    <cellStyle name="_Qt-HT3PQ1(CauKho)_XL4Test5" xfId="284"/>
    <cellStyle name="_TG-TH" xfId="285"/>
    <cellStyle name="_TG-TH_1" xfId="286"/>
    <cellStyle name="_TG-TH_1_BAO CAO KLCT PT2000" xfId="287"/>
    <cellStyle name="_TG-TH_1_BAO CAO PT2000" xfId="288"/>
    <cellStyle name="_TG-TH_1_BAO CAO PT2000_Book1" xfId="289"/>
    <cellStyle name="_TG-TH_1_Bao cao XDCB 2001 - T11 KH dieu chinh 20-11-THAI" xfId="290"/>
    <cellStyle name="_TG-TH_1_Book1" xfId="291"/>
    <cellStyle name="_TG-TH_1_Book1_1" xfId="292"/>
    <cellStyle name="_TG-TH_1_Book1_1_DanhMucDonGiaVTTB_Dien_TAM" xfId="293"/>
    <cellStyle name="_TG-TH_1_Book1_2" xfId="294"/>
    <cellStyle name="_TG-TH_1_Book1_3" xfId="295"/>
    <cellStyle name="_TG-TH_1_Book1_3_DT truong thinh phu" xfId="296"/>
    <cellStyle name="_TG-TH_1_Book1_3_XL4Test5" xfId="297"/>
    <cellStyle name="_TG-TH_1_Book1_BC-QT-WB-dthao" xfId="298"/>
    <cellStyle name="_TG-TH_1_Book1_DanhMucDonGiaVTTB_Dien_TAM" xfId="299"/>
    <cellStyle name="_TG-TH_1_Dcdtoan-bcnckt " xfId="300"/>
    <cellStyle name="_TG-TH_1_DN_MTP" xfId="301"/>
    <cellStyle name="_TG-TH_1_Dongia2-2003" xfId="302"/>
    <cellStyle name="_TG-TH_1_Dongia2-2003_DT truong thinh phu" xfId="303"/>
    <cellStyle name="_TG-TH_1_DT truong thinh phu" xfId="304"/>
    <cellStyle name="_TG-TH_1_DTCDT MR.2N110.HOCMON.TDTOAN.CCUNG" xfId="305"/>
    <cellStyle name="_TG-TH_1_Lora-tungchau" xfId="306"/>
    <cellStyle name="_TG-TH_1_moi" xfId="307"/>
    <cellStyle name="_TG-TH_1_PGIA-phieu tham tra Kho bac" xfId="308"/>
    <cellStyle name="_TG-TH_1_PT02-02" xfId="309"/>
    <cellStyle name="_TG-TH_1_PT02-02_Book1" xfId="310"/>
    <cellStyle name="_TG-TH_1_PT02-03_Book1" xfId="311"/>
    <cellStyle name="_TG-TH_1_Qt-HT3PQ1(CauKho)" xfId="312"/>
    <cellStyle name="_TG-TH_1_Qt-HT3PQ1(CauKho)_Book1" xfId="313"/>
    <cellStyle name="_TG-TH_1_Qt-HT3PQ1(CauKho)_Don gia quy 3 nam 2003 - Ban Dien Luc" xfId="314"/>
    <cellStyle name="_TG-TH_1_Qt-HT3PQ1(CauKho)_NC-VL2-2003" xfId="315"/>
    <cellStyle name="_TG-TH_1_Qt-HT3PQ1(CauKho)_NC-VL2-2003_1" xfId="316"/>
    <cellStyle name="_TG-TH_1_Qt-HT3PQ1(CauKho)_XL4Test5" xfId="317"/>
    <cellStyle name="_TG-TH_1_Sheet2" xfId="318"/>
    <cellStyle name="_TG-TH_1_TMinhTC2010" xfId="319"/>
    <cellStyle name="_TG-TH_1_XL4Poppy" xfId="320"/>
    <cellStyle name="_TG-TH_1_XL4Test5" xfId="321"/>
    <cellStyle name="_TG-TH_2" xfId="322"/>
    <cellStyle name="_TG-TH_2_BAO CAO KLCT PT2000" xfId="323"/>
    <cellStyle name="_TG-TH_2_BAO CAO PT2000" xfId="324"/>
    <cellStyle name="_TG-TH_2_BAO CAO PT2000_Book1" xfId="325"/>
    <cellStyle name="_TG-TH_2_Bao cao XDCB 2001 - T11 KH dieu chinh 20-11-THAI" xfId="326"/>
    <cellStyle name="_TG-TH_2_Book1" xfId="327"/>
    <cellStyle name="_TG-TH_2_Book1_1" xfId="328"/>
    <cellStyle name="_TG-TH_2_Book1_1_DanhMucDonGiaVTTB_Dien_TAM" xfId="329"/>
    <cellStyle name="_TG-TH_2_Book1_2" xfId="330"/>
    <cellStyle name="_TG-TH_2_Book1_3" xfId="331"/>
    <cellStyle name="_TG-TH_2_Book1_3_DT truong thinh phu" xfId="332"/>
    <cellStyle name="_TG-TH_2_Book1_3_XL4Test5" xfId="333"/>
    <cellStyle name="_TG-TH_2_Book1_DanhMucDonGiaVTTB_Dien_TAM" xfId="334"/>
    <cellStyle name="_TG-TH_2_Dcdtoan-bcnckt " xfId="335"/>
    <cellStyle name="_TG-TH_2_DN_MTP" xfId="336"/>
    <cellStyle name="_TG-TH_2_Dongia2-2003" xfId="337"/>
    <cellStyle name="_TG-TH_2_Dongia2-2003_DT truong thinh phu" xfId="338"/>
    <cellStyle name="_TG-TH_2_DT truong thinh phu" xfId="339"/>
    <cellStyle name="_TG-TH_2_DTCDT MR.2N110.HOCMON.TDTOAN.CCUNG" xfId="340"/>
    <cellStyle name="_TG-TH_2_Lora-tungchau" xfId="341"/>
    <cellStyle name="_TG-TH_2_moi" xfId="342"/>
    <cellStyle name="_TG-TH_2_PGIA-phieu tham tra Kho bac" xfId="343"/>
    <cellStyle name="_TG-TH_2_PT02-02" xfId="344"/>
    <cellStyle name="_TG-TH_2_PT02-02_Book1" xfId="345"/>
    <cellStyle name="_TG-TH_2_PT02-03" xfId="346"/>
    <cellStyle name="_TG-TH_2_PT02-03_Book1" xfId="347"/>
    <cellStyle name="_TG-TH_2_Qt-HT3PQ1(CauKho)" xfId="348"/>
    <cellStyle name="_TG-TH_2_Qt-HT3PQ1(CauKho)_Book1" xfId="349"/>
    <cellStyle name="_TG-TH_2_Qt-HT3PQ1(CauKho)_Don gia quy 3 nam 2003 - Ban Dien Luc" xfId="350"/>
    <cellStyle name="_TG-TH_2_Qt-HT3PQ1(CauKho)_NC-VL2-2003" xfId="351"/>
    <cellStyle name="_TG-TH_2_Qt-HT3PQ1(CauKho)_NC-VL2-2003_1" xfId="352"/>
    <cellStyle name="_TG-TH_2_Qt-HT3PQ1(CauKho)_XL4Test5" xfId="353"/>
    <cellStyle name="_TG-TH_2_Sheet2" xfId="354"/>
    <cellStyle name="_TG-TH_2_TMinhTC2010" xfId="355"/>
    <cellStyle name="_TG-TH_2_XL4Poppy" xfId="356"/>
    <cellStyle name="_TG-TH_2_XL4Test5" xfId="357"/>
    <cellStyle name="_TG-TH_3" xfId="358"/>
    <cellStyle name="_TG-TH_3_Lora-tungchau" xfId="359"/>
    <cellStyle name="_TG-TH_3_Qt-HT3PQ1(CauKho)" xfId="360"/>
    <cellStyle name="_TG-TH_3_Qt-HT3PQ1(CauKho)_Book1" xfId="361"/>
    <cellStyle name="_TG-TH_3_Qt-HT3PQ1(CauKho)_Don gia quy 3 nam 2003 - Ban Dien Luc" xfId="362"/>
    <cellStyle name="_TG-TH_3_Qt-HT3PQ1(CauKho)_NC-VL2-2003" xfId="363"/>
    <cellStyle name="_TG-TH_3_Qt-HT3PQ1(CauKho)_NC-VL2-2003_1" xfId="364"/>
    <cellStyle name="_TG-TH_3_Qt-HT3PQ1(CauKho)_XL4Test5" xfId="365"/>
    <cellStyle name="_TG-TH_4" xfId="366"/>
    <cellStyle name="_TH KHAI TOAN THU THIEM cac tuyen TT noi" xfId="367"/>
    <cellStyle name="•W€_STDFOR" xfId="368"/>
    <cellStyle name="000," xfId="369"/>
    <cellStyle name="000,000" xfId="370"/>
    <cellStyle name="1" xfId="371"/>
    <cellStyle name="¹éºÐÀ²_      " xfId="372"/>
    <cellStyle name="2" xfId="373"/>
    <cellStyle name="3" xfId="374"/>
    <cellStyle name="4" xfId="375"/>
    <cellStyle name="ÅëÈ­ [0]_      " xfId="376"/>
    <cellStyle name="AeE­ [0]_INQUIRY ¿?¾÷AßAø " xfId="377"/>
    <cellStyle name="ÅëÈ­ [0]_L601CPT" xfId="378"/>
    <cellStyle name="ÅëÈ­_      " xfId="379"/>
    <cellStyle name="AeE­_INQUIRY ¿?¾÷AßAø " xfId="380"/>
    <cellStyle name="ÅëÈ­_L601CPT" xfId="381"/>
    <cellStyle name="ÄÞ¸¶ [0]_      " xfId="382"/>
    <cellStyle name="AÞ¸¶ [0]_INQUIRY ¿?¾÷AßAø " xfId="383"/>
    <cellStyle name="ÄÞ¸¶ [0]_L601CPT" xfId="384"/>
    <cellStyle name="ÄÞ¸¶_      " xfId="385"/>
    <cellStyle name="AÞ¸¶_INQUIRY ¿?¾÷AßAø " xfId="386"/>
    <cellStyle name="ÄÞ¸¶_L601CPT" xfId="387"/>
    <cellStyle name="AutoFormat Options" xfId="388"/>
    <cellStyle name="C?AØ_¿?¾÷CoE² " xfId="389"/>
    <cellStyle name="Ç¥ÁØ_      " xfId="390"/>
    <cellStyle name="C￥AØ_¿μ¾÷CoE² " xfId="391"/>
    <cellStyle name="Ç¥ÁØ_±¸¹Ì´ëÃ¥" xfId="392"/>
    <cellStyle name="Calc Currency (0)" xfId="393"/>
    <cellStyle name="Calc Currency (2)" xfId="394"/>
    <cellStyle name="Calc Percent (0)" xfId="395"/>
    <cellStyle name="Calc Percent (1)" xfId="396"/>
    <cellStyle name="Calc Percent (2)" xfId="397"/>
    <cellStyle name="Calc Units (0)" xfId="398"/>
    <cellStyle name="Calc Units (1)" xfId="399"/>
    <cellStyle name="Calc Units (2)" xfId="400"/>
    <cellStyle name="category" xfId="401"/>
    <cellStyle name="Cerrency_Sheet2_XANGDAU" xfId="402"/>
    <cellStyle name="Comma" xfId="1" builtinId="3"/>
    <cellStyle name="Comma [00]" xfId="403"/>
    <cellStyle name="Comma [000,000]" xfId="404"/>
    <cellStyle name="Comma 000,000" xfId="405"/>
    <cellStyle name="Comma 2" xfId="4"/>
    <cellStyle name="Comma 2 2" xfId="406"/>
    <cellStyle name="Comma 2_Thang01" xfId="407"/>
    <cellStyle name="Comma 3" xfId="408"/>
    <cellStyle name="Comma 4" xfId="409"/>
    <cellStyle name="Comma 5" xfId="410"/>
    <cellStyle name="Comma 6" xfId="411"/>
    <cellStyle name="Comma 7" xfId="412"/>
    <cellStyle name="Comma0" xfId="413"/>
    <cellStyle name="Currency [00]" xfId="414"/>
    <cellStyle name="Currency 2" xfId="415"/>
    <cellStyle name="Currency0" xfId="416"/>
    <cellStyle name="Date" xfId="417"/>
    <cellStyle name="Date Short" xfId="418"/>
    <cellStyle name="Dezimal [0]_UXO VII" xfId="419"/>
    <cellStyle name="Dezimal_UXO VII" xfId="420"/>
    <cellStyle name="Enter Currency (0)" xfId="421"/>
    <cellStyle name="Enter Currency (2)" xfId="422"/>
    <cellStyle name="Enter Units (0)" xfId="423"/>
    <cellStyle name="Enter Units (1)" xfId="424"/>
    <cellStyle name="Enter Units (2)" xfId="425"/>
    <cellStyle name="Euro" xfId="426"/>
    <cellStyle name="Excel Built-in Normal" xfId="427"/>
    <cellStyle name="Fixed" xfId="428"/>
    <cellStyle name="Grey" xfId="429"/>
    <cellStyle name="ha" xfId="430"/>
    <cellStyle name="HEADER" xfId="431"/>
    <cellStyle name="Header1" xfId="432"/>
    <cellStyle name="Header2" xfId="433"/>
    <cellStyle name="Heading1" xfId="434"/>
    <cellStyle name="Heading2" xfId="435"/>
    <cellStyle name="headoption" xfId="436"/>
    <cellStyle name="Hoa-Scholl" xfId="437"/>
    <cellStyle name="Hyperlink" xfId="619" builtinId="8"/>
    <cellStyle name="Hyperlink 2" xfId="438"/>
    <cellStyle name="i·0" xfId="439"/>
    <cellStyle name="Îáû÷íûé_ÏÄÍÃ" xfId="440"/>
    <cellStyle name="Input [yellow]" xfId="441"/>
    <cellStyle name="Line" xfId="442"/>
    <cellStyle name="Link Currency (0)" xfId="443"/>
    <cellStyle name="Link Currency (2)" xfId="444"/>
    <cellStyle name="Link Units (0)" xfId="445"/>
    <cellStyle name="Link Units (1)" xfId="446"/>
    <cellStyle name="Link Units (2)" xfId="447"/>
    <cellStyle name="Millares [0]_Well Timing" xfId="448"/>
    <cellStyle name="Millares_Well Timing" xfId="449"/>
    <cellStyle name="Model" xfId="450"/>
    <cellStyle name="Moneda [0]_Well Timing" xfId="451"/>
    <cellStyle name="Moneda_Well Timing" xfId="452"/>
    <cellStyle name="n" xfId="453"/>
    <cellStyle name="Normal" xfId="0" builtinId="0"/>
    <cellStyle name="Normal - Style1" xfId="454"/>
    <cellStyle name="Normal - 유형1" xfId="455"/>
    <cellStyle name="Normal 2" xfId="6"/>
    <cellStyle name="Normal 3" xfId="456"/>
    <cellStyle name="Normal 4" xfId="457"/>
    <cellStyle name="Normal_Bao Gia Tu nhan tong hop" xfId="2"/>
    <cellStyle name="Normal_CAL-A4" xfId="617"/>
    <cellStyle name="Normal_Calendar_4_any_year" xfId="618"/>
    <cellStyle name="Normal_Quyet toan Nha Tu Nhan" xfId="5"/>
    <cellStyle name="Normal_Sheet1" xfId="3"/>
    <cellStyle name="Normal_So sach T01-2012 goc" xfId="620"/>
    <cellStyle name="oft Excel]_x000d_&#10;Comment=open=/f ‚ðw’è‚·‚é‚ÆAƒ†[ƒU[’è‹`ŠÖ”‚ðŠÖ”“\‚è•t‚¯‚Ìˆê——‚É“o˜^‚·‚é‚±‚Æ‚ª‚Å‚«‚Ü‚·B_x000d_&#10;Maximized" xfId="458"/>
    <cellStyle name="omma [0]_Mktg Prog" xfId="459"/>
    <cellStyle name="ormal_Sheet1_1" xfId="460"/>
    <cellStyle name="Percent [0]" xfId="461"/>
    <cellStyle name="Percent [00]" xfId="462"/>
    <cellStyle name="Percent [2]" xfId="463"/>
    <cellStyle name="PrePop Currency (0)" xfId="464"/>
    <cellStyle name="PrePop Currency (2)" xfId="465"/>
    <cellStyle name="PrePop Units (0)" xfId="466"/>
    <cellStyle name="PrePop Units (1)" xfId="467"/>
    <cellStyle name="PrePop Units (2)" xfId="468"/>
    <cellStyle name="pricing" xfId="469"/>
    <cellStyle name="PSChar" xfId="470"/>
    <cellStyle name="PSHeading" xfId="471"/>
    <cellStyle name="S—_x0008_" xfId="472"/>
    <cellStyle name="Style 1" xfId="473"/>
    <cellStyle name="Style 10" xfId="474"/>
    <cellStyle name="Style 11" xfId="475"/>
    <cellStyle name="Style 12" xfId="476"/>
    <cellStyle name="Style 13" xfId="477"/>
    <cellStyle name="Style 14" xfId="478"/>
    <cellStyle name="Style 15" xfId="479"/>
    <cellStyle name="Style 16" xfId="480"/>
    <cellStyle name="Style 17" xfId="481"/>
    <cellStyle name="Style 18" xfId="482"/>
    <cellStyle name="Style 19" xfId="483"/>
    <cellStyle name="Style 2" xfId="484"/>
    <cellStyle name="Style 20" xfId="485"/>
    <cellStyle name="Style 21" xfId="486"/>
    <cellStyle name="Style 22" xfId="487"/>
    <cellStyle name="Style 23" xfId="488"/>
    <cellStyle name="Style 24" xfId="489"/>
    <cellStyle name="Style 25" xfId="490"/>
    <cellStyle name="Style 26" xfId="491"/>
    <cellStyle name="Style 27" xfId="492"/>
    <cellStyle name="Style 28" xfId="493"/>
    <cellStyle name="Style 29" xfId="494"/>
    <cellStyle name="Style 3" xfId="495"/>
    <cellStyle name="Style 30" xfId="496"/>
    <cellStyle name="Style 31" xfId="497"/>
    <cellStyle name="Style 32" xfId="498"/>
    <cellStyle name="Style 33" xfId="499"/>
    <cellStyle name="Style 34" xfId="500"/>
    <cellStyle name="Style 35" xfId="501"/>
    <cellStyle name="Style 36" xfId="502"/>
    <cellStyle name="Style 37" xfId="503"/>
    <cellStyle name="Style 38" xfId="504"/>
    <cellStyle name="Style 39" xfId="505"/>
    <cellStyle name="Style 4" xfId="506"/>
    <cellStyle name="Style 40" xfId="507"/>
    <cellStyle name="Style 41" xfId="508"/>
    <cellStyle name="Style 42" xfId="509"/>
    <cellStyle name="Style 43" xfId="510"/>
    <cellStyle name="Style 44" xfId="511"/>
    <cellStyle name="Style 45" xfId="512"/>
    <cellStyle name="Style 46" xfId="513"/>
    <cellStyle name="Style 47" xfId="514"/>
    <cellStyle name="Style 48" xfId="515"/>
    <cellStyle name="Style 49" xfId="516"/>
    <cellStyle name="Style 5" xfId="517"/>
    <cellStyle name="Style 50" xfId="518"/>
    <cellStyle name="Style 51" xfId="519"/>
    <cellStyle name="Style 52" xfId="520"/>
    <cellStyle name="Style 53" xfId="521"/>
    <cellStyle name="Style 54" xfId="522"/>
    <cellStyle name="Style 55" xfId="523"/>
    <cellStyle name="Style 56" xfId="524"/>
    <cellStyle name="Style 57" xfId="525"/>
    <cellStyle name="Style 58" xfId="526"/>
    <cellStyle name="Style 59" xfId="527"/>
    <cellStyle name="Style 6" xfId="528"/>
    <cellStyle name="Style 60" xfId="529"/>
    <cellStyle name="Style 61" xfId="530"/>
    <cellStyle name="Style 62" xfId="531"/>
    <cellStyle name="Style 63" xfId="532"/>
    <cellStyle name="Style 64" xfId="533"/>
    <cellStyle name="Style 65" xfId="534"/>
    <cellStyle name="Style 66" xfId="535"/>
    <cellStyle name="Style 67" xfId="536"/>
    <cellStyle name="Style 68" xfId="537"/>
    <cellStyle name="Style 69" xfId="538"/>
    <cellStyle name="Style 7" xfId="539"/>
    <cellStyle name="Style 70" xfId="540"/>
    <cellStyle name="Style 71" xfId="541"/>
    <cellStyle name="Style 72" xfId="542"/>
    <cellStyle name="Style 73" xfId="543"/>
    <cellStyle name="Style 74" xfId="544"/>
    <cellStyle name="Style 75" xfId="545"/>
    <cellStyle name="Style 76" xfId="546"/>
    <cellStyle name="Style 77" xfId="547"/>
    <cellStyle name="Style 78" xfId="548"/>
    <cellStyle name="Style 79" xfId="549"/>
    <cellStyle name="Style 8" xfId="550"/>
    <cellStyle name="Style 80" xfId="551"/>
    <cellStyle name="Style 81" xfId="552"/>
    <cellStyle name="Style 82" xfId="553"/>
    <cellStyle name="Style 83" xfId="554"/>
    <cellStyle name="Style 84" xfId="555"/>
    <cellStyle name="Style 85" xfId="556"/>
    <cellStyle name="Style 86" xfId="557"/>
    <cellStyle name="Style 87" xfId="558"/>
    <cellStyle name="Style 88" xfId="559"/>
    <cellStyle name="Style 89" xfId="560"/>
    <cellStyle name="Style 9" xfId="561"/>
    <cellStyle name="Style 90" xfId="562"/>
    <cellStyle name="Style 91" xfId="563"/>
    <cellStyle name="subhead" xfId="564"/>
    <cellStyle name="T" xfId="565"/>
    <cellStyle name="Text Indent A" xfId="566"/>
    <cellStyle name="Text Indent B" xfId="567"/>
    <cellStyle name="Text Indent C" xfId="568"/>
    <cellStyle name="th" xfId="569"/>
    <cellStyle name="þ_x001d_ð¤_x000c_¯þ_x0014__x000d_¨þU_x0001_À_x0004_ _x0015__x000f__x0001__x0001_" xfId="570"/>
    <cellStyle name="þ_x001d_ðK_x000c_Fý_x001b__x000d_9ýU_x0001_Ð_x0008_¦)_x0007__x0001__x0001_" xfId="571"/>
    <cellStyle name="viet" xfId="572"/>
    <cellStyle name="viet2" xfId="573"/>
    <cellStyle name="VN new romanNormal" xfId="574"/>
    <cellStyle name="VN time new roman" xfId="575"/>
    <cellStyle name="vnbo" xfId="576"/>
    <cellStyle name="vnhead1" xfId="577"/>
    <cellStyle name="vnhead2" xfId="578"/>
    <cellStyle name="vnhead3" xfId="579"/>
    <cellStyle name="vnhead4" xfId="580"/>
    <cellStyle name="vntxt1" xfId="581"/>
    <cellStyle name="vntxt2" xfId="582"/>
    <cellStyle name="Währung [0]_UXO VII" xfId="583"/>
    <cellStyle name="Währung_UXO VII" xfId="584"/>
    <cellStyle name="xuan" xfId="585"/>
    <cellStyle name="Обычный_Elec-12 Fin" xfId="586"/>
    <cellStyle name=" [0.00]_ Att. 1- Cover" xfId="587"/>
    <cellStyle name="_ Att. 1- Cover" xfId="588"/>
    <cellStyle name="?_ Att. 1- Cover" xfId="589"/>
    <cellStyle name="똿뗦먛귟 [0.00]_PRODUCT DETAIL Q1" xfId="590"/>
    <cellStyle name="똿뗦먛귟_PRODUCT DETAIL Q1" xfId="591"/>
    <cellStyle name="믅됞 [0.00]_PRODUCT DETAIL Q1" xfId="592"/>
    <cellStyle name="믅됞_PRODUCT DETAIL Q1" xfId="593"/>
    <cellStyle name="백분율_95" xfId="594"/>
    <cellStyle name="뷭?_BOOKSHIP" xfId="595"/>
    <cellStyle name="콤마 [ - 유형1" xfId="596"/>
    <cellStyle name="콤마 [ - 유형2" xfId="597"/>
    <cellStyle name="콤마 [ - 유형3" xfId="598"/>
    <cellStyle name="콤마 [ - 유형4" xfId="599"/>
    <cellStyle name="콤마 [ - 유형5" xfId="600"/>
    <cellStyle name="콤마 [ - 유형6" xfId="601"/>
    <cellStyle name="콤마 [ - 유형7" xfId="602"/>
    <cellStyle name="콤마 [ - 유형8" xfId="603"/>
    <cellStyle name="콤마 [0]_0004 MECH COST  " xfId="604"/>
    <cellStyle name="콤마_0004 MECH COST  " xfId="605"/>
    <cellStyle name="통화 [0]_1202" xfId="606"/>
    <cellStyle name="통화_1202" xfId="607"/>
    <cellStyle name="표준_(정보부문)월별인원계획" xfId="608"/>
    <cellStyle name="一般_00Q3902REV.1" xfId="609"/>
    <cellStyle name="千分位[0]_00Q3902REV.1" xfId="610"/>
    <cellStyle name="千分位_00Q3902REV.1" xfId="611"/>
    <cellStyle name="桁区切り_工費" xfId="612"/>
    <cellStyle name="標準_工費" xfId="613"/>
    <cellStyle name="貨幣 [0]_00Q3902REV.1" xfId="614"/>
    <cellStyle name="貨幣[0]_BRE" xfId="615"/>
    <cellStyle name="貨幣_00Q3902REV.1" xfId="616"/>
  </cellStyles>
  <dxfs count="3">
    <dxf>
      <font>
        <condense val="0"/>
        <extend val="0"/>
        <color indexed="13"/>
      </font>
      <fill>
        <patternFill patternType="lightUp">
          <bgColor indexed="33"/>
        </patternFill>
      </fill>
    </dxf>
    <dxf>
      <font>
        <b/>
        <i val="0"/>
        <condense val="0"/>
        <extend val="0"/>
        <u val="none"/>
        <color indexed="13"/>
      </font>
      <fill>
        <patternFill patternType="lightUp">
          <bgColor indexed="33"/>
        </patternFill>
      </fill>
    </dxf>
    <dxf>
      <font>
        <b/>
        <i val="0"/>
        <condense val="0"/>
        <extend val="0"/>
        <u val="none"/>
        <color indexed="14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pn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7</xdr:row>
      <xdr:rowOff>142875</xdr:rowOff>
    </xdr:from>
    <xdr:to>
      <xdr:col>13</xdr:col>
      <xdr:colOff>0</xdr:colOff>
      <xdr:row>7</xdr:row>
      <xdr:rowOff>142875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>
          <a:off x="4295775" y="304800"/>
          <a:ext cx="800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20</xdr:col>
      <xdr:colOff>123825</xdr:colOff>
      <xdr:row>57</xdr:row>
      <xdr:rowOff>85725</xdr:rowOff>
    </xdr:from>
    <xdr:to>
      <xdr:col>23</xdr:col>
      <xdr:colOff>285750</xdr:colOff>
      <xdr:row>61</xdr:row>
      <xdr:rowOff>152400</xdr:rowOff>
    </xdr:to>
    <xdr:pic>
      <xdr:nvPicPr>
        <xdr:cNvPr id="3" name="Picture 2" descr="baby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896225" y="10963275"/>
          <a:ext cx="144780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285750</xdr:colOff>
      <xdr:row>29</xdr:row>
      <xdr:rowOff>28575</xdr:rowOff>
    </xdr:from>
    <xdr:to>
      <xdr:col>23</xdr:col>
      <xdr:colOff>400050</xdr:colOff>
      <xdr:row>33</xdr:row>
      <xdr:rowOff>171450</xdr:rowOff>
    </xdr:to>
    <xdr:pic>
      <xdr:nvPicPr>
        <xdr:cNvPr id="4" name="Picture 3" descr="baby6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058150" y="4505325"/>
          <a:ext cx="14001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47625</xdr:colOff>
      <xdr:row>28</xdr:row>
      <xdr:rowOff>200025</xdr:rowOff>
    </xdr:from>
    <xdr:to>
      <xdr:col>13</xdr:col>
      <xdr:colOff>371475</xdr:colOff>
      <xdr:row>33</xdr:row>
      <xdr:rowOff>133350</xdr:rowOff>
    </xdr:to>
    <xdr:pic>
      <xdr:nvPicPr>
        <xdr:cNvPr id="5" name="Picture 4" descr="baby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038600" y="4448175"/>
          <a:ext cx="142875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38100</xdr:colOff>
      <xdr:row>57</xdr:row>
      <xdr:rowOff>76200</xdr:rowOff>
    </xdr:from>
    <xdr:to>
      <xdr:col>6</xdr:col>
      <xdr:colOff>19050</xdr:colOff>
      <xdr:row>61</xdr:row>
      <xdr:rowOff>161925</xdr:rowOff>
    </xdr:to>
    <xdr:pic>
      <xdr:nvPicPr>
        <xdr:cNvPr id="6" name="Picture 5" descr="baby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28700" y="10953750"/>
          <a:ext cx="126682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257175</xdr:colOff>
      <xdr:row>57</xdr:row>
      <xdr:rowOff>95250</xdr:rowOff>
    </xdr:from>
    <xdr:to>
      <xdr:col>14</xdr:col>
      <xdr:colOff>390525</xdr:colOff>
      <xdr:row>61</xdr:row>
      <xdr:rowOff>142875</xdr:rowOff>
    </xdr:to>
    <xdr:pic>
      <xdr:nvPicPr>
        <xdr:cNvPr id="7" name="Picture 6" descr="baby9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495800" y="10972800"/>
          <a:ext cx="1419225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19050</xdr:colOff>
      <xdr:row>12</xdr:row>
      <xdr:rowOff>85725</xdr:rowOff>
    </xdr:from>
    <xdr:to>
      <xdr:col>14</xdr:col>
      <xdr:colOff>381000</xdr:colOff>
      <xdr:row>19</xdr:row>
      <xdr:rowOff>95250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4257675" y="1266825"/>
          <a:ext cx="1647825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295275</xdr:colOff>
      <xdr:row>12</xdr:row>
      <xdr:rowOff>114300</xdr:rowOff>
    </xdr:from>
    <xdr:to>
      <xdr:col>5</xdr:col>
      <xdr:colOff>180975</xdr:colOff>
      <xdr:row>20</xdr:row>
      <xdr:rowOff>0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857250" y="1295400"/>
          <a:ext cx="1171575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238125</xdr:colOff>
      <xdr:row>29</xdr:row>
      <xdr:rowOff>0</xdr:rowOff>
    </xdr:from>
    <xdr:to>
      <xdr:col>5</xdr:col>
      <xdr:colOff>295275</xdr:colOff>
      <xdr:row>33</xdr:row>
      <xdr:rowOff>104775</xdr:rowOff>
    </xdr:to>
    <xdr:pic>
      <xdr:nvPicPr>
        <xdr:cNvPr id="10" name="Picture 9" descr="baby3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800100" y="4476750"/>
          <a:ext cx="134302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28575</xdr:colOff>
      <xdr:row>12</xdr:row>
      <xdr:rowOff>57150</xdr:rowOff>
    </xdr:from>
    <xdr:to>
      <xdr:col>23</xdr:col>
      <xdr:colOff>104775</xdr:colOff>
      <xdr:row>19</xdr:row>
      <xdr:rowOff>9525</xdr:rowOff>
    </xdr:to>
    <xdr:pic>
      <xdr:nvPicPr>
        <xdr:cNvPr id="11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553325" y="1238250"/>
          <a:ext cx="1609725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133350</xdr:colOff>
      <xdr:row>43</xdr:row>
      <xdr:rowOff>57150</xdr:rowOff>
    </xdr:from>
    <xdr:to>
      <xdr:col>5</xdr:col>
      <xdr:colOff>381000</xdr:colOff>
      <xdr:row>48</xdr:row>
      <xdr:rowOff>57150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5325" y="7734300"/>
          <a:ext cx="15335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0</xdr:colOff>
      <xdr:row>42</xdr:row>
      <xdr:rowOff>200025</xdr:rowOff>
    </xdr:from>
    <xdr:to>
      <xdr:col>15</xdr:col>
      <xdr:colOff>171450</xdr:colOff>
      <xdr:row>47</xdr:row>
      <xdr:rowOff>171450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4667250" y="7648575"/>
          <a:ext cx="1457325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9525</xdr:colOff>
      <xdr:row>42</xdr:row>
      <xdr:rowOff>200025</xdr:rowOff>
    </xdr:from>
    <xdr:to>
      <xdr:col>23</xdr:col>
      <xdr:colOff>419100</xdr:colOff>
      <xdr:row>47</xdr:row>
      <xdr:rowOff>123825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8210550" y="7648575"/>
          <a:ext cx="1266825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561975</xdr:colOff>
      <xdr:row>11</xdr:row>
      <xdr:rowOff>285750</xdr:rowOff>
    </xdr:from>
    <xdr:to>
      <xdr:col>4</xdr:col>
      <xdr:colOff>495300</xdr:colOff>
      <xdr:row>14</xdr:row>
      <xdr:rowOff>57150</xdr:rowOff>
    </xdr:to>
    <xdr:pic>
      <xdr:nvPicPr>
        <xdr:cNvPr id="15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2"/>
        <a:srcRect l="14774" t="7143" r="32954" b="17143"/>
        <a:stretch>
          <a:fillRect/>
        </a:stretch>
      </xdr:blipFill>
      <xdr:spPr bwMode="auto">
        <a:xfrm>
          <a:off x="1419225" y="1152525"/>
          <a:ext cx="42862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15</xdr:col>
      <xdr:colOff>304800</xdr:colOff>
      <xdr:row>15</xdr:row>
      <xdr:rowOff>142875</xdr:rowOff>
    </xdr:from>
    <xdr:to>
      <xdr:col>17</xdr:col>
      <xdr:colOff>104775</xdr:colOff>
      <xdr:row>19</xdr:row>
      <xdr:rowOff>76200</xdr:rowOff>
    </xdr:to>
    <xdr:pic>
      <xdr:nvPicPr>
        <xdr:cNvPr id="1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 l="21666" t="6061" r="3334" b="1515"/>
        <a:stretch>
          <a:fillRect/>
        </a:stretch>
      </xdr:blipFill>
      <xdr:spPr bwMode="auto">
        <a:xfrm>
          <a:off x="6257925" y="1905000"/>
          <a:ext cx="65722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23</xdr:col>
      <xdr:colOff>295275</xdr:colOff>
      <xdr:row>16</xdr:row>
      <xdr:rowOff>133350</xdr:rowOff>
    </xdr:from>
    <xdr:to>
      <xdr:col>25</xdr:col>
      <xdr:colOff>104775</xdr:colOff>
      <xdr:row>18</xdr:row>
      <xdr:rowOff>104775</xdr:rowOff>
    </xdr:to>
    <xdr:pic>
      <xdr:nvPicPr>
        <xdr:cNvPr id="17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9353550" y="2057400"/>
          <a:ext cx="66675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14</xdr:col>
      <xdr:colOff>228600</xdr:colOff>
      <xdr:row>31</xdr:row>
      <xdr:rowOff>104775</xdr:rowOff>
    </xdr:from>
    <xdr:to>
      <xdr:col>18</xdr:col>
      <xdr:colOff>47625</xdr:colOff>
      <xdr:row>33</xdr:row>
      <xdr:rowOff>85725</xdr:rowOff>
    </xdr:to>
    <xdr:pic>
      <xdr:nvPicPr>
        <xdr:cNvPr id="18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5753100" y="5038725"/>
          <a:ext cx="139065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161925</xdr:colOff>
      <xdr:row>0</xdr:row>
      <xdr:rowOff>28575</xdr:rowOff>
    </xdr:from>
    <xdr:to>
      <xdr:col>16</xdr:col>
      <xdr:colOff>381000</xdr:colOff>
      <xdr:row>2</xdr:row>
      <xdr:rowOff>85725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6200775" y="28575"/>
          <a:ext cx="2809875" cy="4572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ahoma"/>
              <a:cs typeface="Tahoma"/>
            </a:rPr>
            <a:t>CỘNG HÒA XÃ HỘI CHỦ NGHĨA VIỆT NAM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ahoma"/>
              <a:cs typeface="Tahoma"/>
            </a:rPr>
            <a:t> Độc lập - Tự do - Hạnh phúc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4"/>
    <pageSetUpPr fitToPage="1"/>
  </sheetPr>
  <dimension ref="A1:AC72"/>
  <sheetViews>
    <sheetView showGridLines="0" showZeros="0" topLeftCell="A7" zoomScale="70" workbookViewId="0">
      <selection activeCell="I9" sqref="I9"/>
    </sheetView>
  </sheetViews>
  <sheetFormatPr defaultColWidth="9.140625" defaultRowHeight="12.75"/>
  <cols>
    <col min="1" max="1" width="4.7109375" style="17" customWidth="1"/>
    <col min="2" max="2" width="3.7109375" style="17" bestFit="1" customWidth="1"/>
    <col min="3" max="10" width="6.42578125" style="17" customWidth="1"/>
    <col min="11" max="11" width="3.7109375" style="17" bestFit="1" customWidth="1"/>
    <col min="12" max="17" width="6.42578125" style="17" customWidth="1"/>
    <col min="18" max="18" width="4.28515625" style="17" customWidth="1"/>
    <col min="19" max="19" width="6.42578125" style="17" customWidth="1"/>
    <col min="20" max="20" width="3.7109375" style="17" bestFit="1" customWidth="1"/>
    <col min="21" max="27" width="6.42578125" style="17" customWidth="1"/>
    <col min="28" max="28" width="4.7109375" style="17" customWidth="1"/>
    <col min="29" max="256" width="9.140625" style="17"/>
    <col min="257" max="257" width="4.7109375" style="17" customWidth="1"/>
    <col min="258" max="258" width="3.7109375" style="17" bestFit="1" customWidth="1"/>
    <col min="259" max="266" width="6.42578125" style="17" customWidth="1"/>
    <col min="267" max="267" width="3.7109375" style="17" bestFit="1" customWidth="1"/>
    <col min="268" max="273" width="6.42578125" style="17" customWidth="1"/>
    <col min="274" max="274" width="4.28515625" style="17" customWidth="1"/>
    <col min="275" max="275" width="6.42578125" style="17" customWidth="1"/>
    <col min="276" max="276" width="3.7109375" style="17" bestFit="1" customWidth="1"/>
    <col min="277" max="283" width="6.42578125" style="17" customWidth="1"/>
    <col min="284" max="284" width="4.7109375" style="17" customWidth="1"/>
    <col min="285" max="512" width="9.140625" style="17"/>
    <col min="513" max="513" width="4.7109375" style="17" customWidth="1"/>
    <col min="514" max="514" width="3.7109375" style="17" bestFit="1" customWidth="1"/>
    <col min="515" max="522" width="6.42578125" style="17" customWidth="1"/>
    <col min="523" max="523" width="3.7109375" style="17" bestFit="1" customWidth="1"/>
    <col min="524" max="529" width="6.42578125" style="17" customWidth="1"/>
    <col min="530" max="530" width="4.28515625" style="17" customWidth="1"/>
    <col min="531" max="531" width="6.42578125" style="17" customWidth="1"/>
    <col min="532" max="532" width="3.7109375" style="17" bestFit="1" customWidth="1"/>
    <col min="533" max="539" width="6.42578125" style="17" customWidth="1"/>
    <col min="540" max="540" width="4.7109375" style="17" customWidth="1"/>
    <col min="541" max="768" width="9.140625" style="17"/>
    <col min="769" max="769" width="4.7109375" style="17" customWidth="1"/>
    <col min="770" max="770" width="3.7109375" style="17" bestFit="1" customWidth="1"/>
    <col min="771" max="778" width="6.42578125" style="17" customWidth="1"/>
    <col min="779" max="779" width="3.7109375" style="17" bestFit="1" customWidth="1"/>
    <col min="780" max="785" width="6.42578125" style="17" customWidth="1"/>
    <col min="786" max="786" width="4.28515625" style="17" customWidth="1"/>
    <col min="787" max="787" width="6.42578125" style="17" customWidth="1"/>
    <col min="788" max="788" width="3.7109375" style="17" bestFit="1" customWidth="1"/>
    <col min="789" max="795" width="6.42578125" style="17" customWidth="1"/>
    <col min="796" max="796" width="4.7109375" style="17" customWidth="1"/>
    <col min="797" max="1024" width="9.140625" style="17"/>
    <col min="1025" max="1025" width="4.7109375" style="17" customWidth="1"/>
    <col min="1026" max="1026" width="3.7109375" style="17" bestFit="1" customWidth="1"/>
    <col min="1027" max="1034" width="6.42578125" style="17" customWidth="1"/>
    <col min="1035" max="1035" width="3.7109375" style="17" bestFit="1" customWidth="1"/>
    <col min="1036" max="1041" width="6.42578125" style="17" customWidth="1"/>
    <col min="1042" max="1042" width="4.28515625" style="17" customWidth="1"/>
    <col min="1043" max="1043" width="6.42578125" style="17" customWidth="1"/>
    <col min="1044" max="1044" width="3.7109375" style="17" bestFit="1" customWidth="1"/>
    <col min="1045" max="1051" width="6.42578125" style="17" customWidth="1"/>
    <col min="1052" max="1052" width="4.7109375" style="17" customWidth="1"/>
    <col min="1053" max="1280" width="9.140625" style="17"/>
    <col min="1281" max="1281" width="4.7109375" style="17" customWidth="1"/>
    <col min="1282" max="1282" width="3.7109375" style="17" bestFit="1" customWidth="1"/>
    <col min="1283" max="1290" width="6.42578125" style="17" customWidth="1"/>
    <col min="1291" max="1291" width="3.7109375" style="17" bestFit="1" customWidth="1"/>
    <col min="1292" max="1297" width="6.42578125" style="17" customWidth="1"/>
    <col min="1298" max="1298" width="4.28515625" style="17" customWidth="1"/>
    <col min="1299" max="1299" width="6.42578125" style="17" customWidth="1"/>
    <col min="1300" max="1300" width="3.7109375" style="17" bestFit="1" customWidth="1"/>
    <col min="1301" max="1307" width="6.42578125" style="17" customWidth="1"/>
    <col min="1308" max="1308" width="4.7109375" style="17" customWidth="1"/>
    <col min="1309" max="1536" width="9.140625" style="17"/>
    <col min="1537" max="1537" width="4.7109375" style="17" customWidth="1"/>
    <col min="1538" max="1538" width="3.7109375" style="17" bestFit="1" customWidth="1"/>
    <col min="1539" max="1546" width="6.42578125" style="17" customWidth="1"/>
    <col min="1547" max="1547" width="3.7109375" style="17" bestFit="1" customWidth="1"/>
    <col min="1548" max="1553" width="6.42578125" style="17" customWidth="1"/>
    <col min="1554" max="1554" width="4.28515625" style="17" customWidth="1"/>
    <col min="1555" max="1555" width="6.42578125" style="17" customWidth="1"/>
    <col min="1556" max="1556" width="3.7109375" style="17" bestFit="1" customWidth="1"/>
    <col min="1557" max="1563" width="6.42578125" style="17" customWidth="1"/>
    <col min="1564" max="1564" width="4.7109375" style="17" customWidth="1"/>
    <col min="1565" max="1792" width="9.140625" style="17"/>
    <col min="1793" max="1793" width="4.7109375" style="17" customWidth="1"/>
    <col min="1794" max="1794" width="3.7109375" style="17" bestFit="1" customWidth="1"/>
    <col min="1795" max="1802" width="6.42578125" style="17" customWidth="1"/>
    <col min="1803" max="1803" width="3.7109375" style="17" bestFit="1" customWidth="1"/>
    <col min="1804" max="1809" width="6.42578125" style="17" customWidth="1"/>
    <col min="1810" max="1810" width="4.28515625" style="17" customWidth="1"/>
    <col min="1811" max="1811" width="6.42578125" style="17" customWidth="1"/>
    <col min="1812" max="1812" width="3.7109375" style="17" bestFit="1" customWidth="1"/>
    <col min="1813" max="1819" width="6.42578125" style="17" customWidth="1"/>
    <col min="1820" max="1820" width="4.7109375" style="17" customWidth="1"/>
    <col min="1821" max="2048" width="9.140625" style="17"/>
    <col min="2049" max="2049" width="4.7109375" style="17" customWidth="1"/>
    <col min="2050" max="2050" width="3.7109375" style="17" bestFit="1" customWidth="1"/>
    <col min="2051" max="2058" width="6.42578125" style="17" customWidth="1"/>
    <col min="2059" max="2059" width="3.7109375" style="17" bestFit="1" customWidth="1"/>
    <col min="2060" max="2065" width="6.42578125" style="17" customWidth="1"/>
    <col min="2066" max="2066" width="4.28515625" style="17" customWidth="1"/>
    <col min="2067" max="2067" width="6.42578125" style="17" customWidth="1"/>
    <col min="2068" max="2068" width="3.7109375" style="17" bestFit="1" customWidth="1"/>
    <col min="2069" max="2075" width="6.42578125" style="17" customWidth="1"/>
    <col min="2076" max="2076" width="4.7109375" style="17" customWidth="1"/>
    <col min="2077" max="2304" width="9.140625" style="17"/>
    <col min="2305" max="2305" width="4.7109375" style="17" customWidth="1"/>
    <col min="2306" max="2306" width="3.7109375" style="17" bestFit="1" customWidth="1"/>
    <col min="2307" max="2314" width="6.42578125" style="17" customWidth="1"/>
    <col min="2315" max="2315" width="3.7109375" style="17" bestFit="1" customWidth="1"/>
    <col min="2316" max="2321" width="6.42578125" style="17" customWidth="1"/>
    <col min="2322" max="2322" width="4.28515625" style="17" customWidth="1"/>
    <col min="2323" max="2323" width="6.42578125" style="17" customWidth="1"/>
    <col min="2324" max="2324" width="3.7109375" style="17" bestFit="1" customWidth="1"/>
    <col min="2325" max="2331" width="6.42578125" style="17" customWidth="1"/>
    <col min="2332" max="2332" width="4.7109375" style="17" customWidth="1"/>
    <col min="2333" max="2560" width="9.140625" style="17"/>
    <col min="2561" max="2561" width="4.7109375" style="17" customWidth="1"/>
    <col min="2562" max="2562" width="3.7109375" style="17" bestFit="1" customWidth="1"/>
    <col min="2563" max="2570" width="6.42578125" style="17" customWidth="1"/>
    <col min="2571" max="2571" width="3.7109375" style="17" bestFit="1" customWidth="1"/>
    <col min="2572" max="2577" width="6.42578125" style="17" customWidth="1"/>
    <col min="2578" max="2578" width="4.28515625" style="17" customWidth="1"/>
    <col min="2579" max="2579" width="6.42578125" style="17" customWidth="1"/>
    <col min="2580" max="2580" width="3.7109375" style="17" bestFit="1" customWidth="1"/>
    <col min="2581" max="2587" width="6.42578125" style="17" customWidth="1"/>
    <col min="2588" max="2588" width="4.7109375" style="17" customWidth="1"/>
    <col min="2589" max="2816" width="9.140625" style="17"/>
    <col min="2817" max="2817" width="4.7109375" style="17" customWidth="1"/>
    <col min="2818" max="2818" width="3.7109375" style="17" bestFit="1" customWidth="1"/>
    <col min="2819" max="2826" width="6.42578125" style="17" customWidth="1"/>
    <col min="2827" max="2827" width="3.7109375" style="17" bestFit="1" customWidth="1"/>
    <col min="2828" max="2833" width="6.42578125" style="17" customWidth="1"/>
    <col min="2834" max="2834" width="4.28515625" style="17" customWidth="1"/>
    <col min="2835" max="2835" width="6.42578125" style="17" customWidth="1"/>
    <col min="2836" max="2836" width="3.7109375" style="17" bestFit="1" customWidth="1"/>
    <col min="2837" max="2843" width="6.42578125" style="17" customWidth="1"/>
    <col min="2844" max="2844" width="4.7109375" style="17" customWidth="1"/>
    <col min="2845" max="3072" width="9.140625" style="17"/>
    <col min="3073" max="3073" width="4.7109375" style="17" customWidth="1"/>
    <col min="3074" max="3074" width="3.7109375" style="17" bestFit="1" customWidth="1"/>
    <col min="3075" max="3082" width="6.42578125" style="17" customWidth="1"/>
    <col min="3083" max="3083" width="3.7109375" style="17" bestFit="1" customWidth="1"/>
    <col min="3084" max="3089" width="6.42578125" style="17" customWidth="1"/>
    <col min="3090" max="3090" width="4.28515625" style="17" customWidth="1"/>
    <col min="3091" max="3091" width="6.42578125" style="17" customWidth="1"/>
    <col min="3092" max="3092" width="3.7109375" style="17" bestFit="1" customWidth="1"/>
    <col min="3093" max="3099" width="6.42578125" style="17" customWidth="1"/>
    <col min="3100" max="3100" width="4.7109375" style="17" customWidth="1"/>
    <col min="3101" max="3328" width="9.140625" style="17"/>
    <col min="3329" max="3329" width="4.7109375" style="17" customWidth="1"/>
    <col min="3330" max="3330" width="3.7109375" style="17" bestFit="1" customWidth="1"/>
    <col min="3331" max="3338" width="6.42578125" style="17" customWidth="1"/>
    <col min="3339" max="3339" width="3.7109375" style="17" bestFit="1" customWidth="1"/>
    <col min="3340" max="3345" width="6.42578125" style="17" customWidth="1"/>
    <col min="3346" max="3346" width="4.28515625" style="17" customWidth="1"/>
    <col min="3347" max="3347" width="6.42578125" style="17" customWidth="1"/>
    <col min="3348" max="3348" width="3.7109375" style="17" bestFit="1" customWidth="1"/>
    <col min="3349" max="3355" width="6.42578125" style="17" customWidth="1"/>
    <col min="3356" max="3356" width="4.7109375" style="17" customWidth="1"/>
    <col min="3357" max="3584" width="9.140625" style="17"/>
    <col min="3585" max="3585" width="4.7109375" style="17" customWidth="1"/>
    <col min="3586" max="3586" width="3.7109375" style="17" bestFit="1" customWidth="1"/>
    <col min="3587" max="3594" width="6.42578125" style="17" customWidth="1"/>
    <col min="3595" max="3595" width="3.7109375" style="17" bestFit="1" customWidth="1"/>
    <col min="3596" max="3601" width="6.42578125" style="17" customWidth="1"/>
    <col min="3602" max="3602" width="4.28515625" style="17" customWidth="1"/>
    <col min="3603" max="3603" width="6.42578125" style="17" customWidth="1"/>
    <col min="3604" max="3604" width="3.7109375" style="17" bestFit="1" customWidth="1"/>
    <col min="3605" max="3611" width="6.42578125" style="17" customWidth="1"/>
    <col min="3612" max="3612" width="4.7109375" style="17" customWidth="1"/>
    <col min="3613" max="3840" width="9.140625" style="17"/>
    <col min="3841" max="3841" width="4.7109375" style="17" customWidth="1"/>
    <col min="3842" max="3842" width="3.7109375" style="17" bestFit="1" customWidth="1"/>
    <col min="3843" max="3850" width="6.42578125" style="17" customWidth="1"/>
    <col min="3851" max="3851" width="3.7109375" style="17" bestFit="1" customWidth="1"/>
    <col min="3852" max="3857" width="6.42578125" style="17" customWidth="1"/>
    <col min="3858" max="3858" width="4.28515625" style="17" customWidth="1"/>
    <col min="3859" max="3859" width="6.42578125" style="17" customWidth="1"/>
    <col min="3860" max="3860" width="3.7109375" style="17" bestFit="1" customWidth="1"/>
    <col min="3861" max="3867" width="6.42578125" style="17" customWidth="1"/>
    <col min="3868" max="3868" width="4.7109375" style="17" customWidth="1"/>
    <col min="3869" max="4096" width="9.140625" style="17"/>
    <col min="4097" max="4097" width="4.7109375" style="17" customWidth="1"/>
    <col min="4098" max="4098" width="3.7109375" style="17" bestFit="1" customWidth="1"/>
    <col min="4099" max="4106" width="6.42578125" style="17" customWidth="1"/>
    <col min="4107" max="4107" width="3.7109375" style="17" bestFit="1" customWidth="1"/>
    <col min="4108" max="4113" width="6.42578125" style="17" customWidth="1"/>
    <col min="4114" max="4114" width="4.28515625" style="17" customWidth="1"/>
    <col min="4115" max="4115" width="6.42578125" style="17" customWidth="1"/>
    <col min="4116" max="4116" width="3.7109375" style="17" bestFit="1" customWidth="1"/>
    <col min="4117" max="4123" width="6.42578125" style="17" customWidth="1"/>
    <col min="4124" max="4124" width="4.7109375" style="17" customWidth="1"/>
    <col min="4125" max="4352" width="9.140625" style="17"/>
    <col min="4353" max="4353" width="4.7109375" style="17" customWidth="1"/>
    <col min="4354" max="4354" width="3.7109375" style="17" bestFit="1" customWidth="1"/>
    <col min="4355" max="4362" width="6.42578125" style="17" customWidth="1"/>
    <col min="4363" max="4363" width="3.7109375" style="17" bestFit="1" customWidth="1"/>
    <col min="4364" max="4369" width="6.42578125" style="17" customWidth="1"/>
    <col min="4370" max="4370" width="4.28515625" style="17" customWidth="1"/>
    <col min="4371" max="4371" width="6.42578125" style="17" customWidth="1"/>
    <col min="4372" max="4372" width="3.7109375" style="17" bestFit="1" customWidth="1"/>
    <col min="4373" max="4379" width="6.42578125" style="17" customWidth="1"/>
    <col min="4380" max="4380" width="4.7109375" style="17" customWidth="1"/>
    <col min="4381" max="4608" width="9.140625" style="17"/>
    <col min="4609" max="4609" width="4.7109375" style="17" customWidth="1"/>
    <col min="4610" max="4610" width="3.7109375" style="17" bestFit="1" customWidth="1"/>
    <col min="4611" max="4618" width="6.42578125" style="17" customWidth="1"/>
    <col min="4619" max="4619" width="3.7109375" style="17" bestFit="1" customWidth="1"/>
    <col min="4620" max="4625" width="6.42578125" style="17" customWidth="1"/>
    <col min="4626" max="4626" width="4.28515625" style="17" customWidth="1"/>
    <col min="4627" max="4627" width="6.42578125" style="17" customWidth="1"/>
    <col min="4628" max="4628" width="3.7109375" style="17" bestFit="1" customWidth="1"/>
    <col min="4629" max="4635" width="6.42578125" style="17" customWidth="1"/>
    <col min="4636" max="4636" width="4.7109375" style="17" customWidth="1"/>
    <col min="4637" max="4864" width="9.140625" style="17"/>
    <col min="4865" max="4865" width="4.7109375" style="17" customWidth="1"/>
    <col min="4866" max="4866" width="3.7109375" style="17" bestFit="1" customWidth="1"/>
    <col min="4867" max="4874" width="6.42578125" style="17" customWidth="1"/>
    <col min="4875" max="4875" width="3.7109375" style="17" bestFit="1" customWidth="1"/>
    <col min="4876" max="4881" width="6.42578125" style="17" customWidth="1"/>
    <col min="4882" max="4882" width="4.28515625" style="17" customWidth="1"/>
    <col min="4883" max="4883" width="6.42578125" style="17" customWidth="1"/>
    <col min="4884" max="4884" width="3.7109375" style="17" bestFit="1" customWidth="1"/>
    <col min="4885" max="4891" width="6.42578125" style="17" customWidth="1"/>
    <col min="4892" max="4892" width="4.7109375" style="17" customWidth="1"/>
    <col min="4893" max="5120" width="9.140625" style="17"/>
    <col min="5121" max="5121" width="4.7109375" style="17" customWidth="1"/>
    <col min="5122" max="5122" width="3.7109375" style="17" bestFit="1" customWidth="1"/>
    <col min="5123" max="5130" width="6.42578125" style="17" customWidth="1"/>
    <col min="5131" max="5131" width="3.7109375" style="17" bestFit="1" customWidth="1"/>
    <col min="5132" max="5137" width="6.42578125" style="17" customWidth="1"/>
    <col min="5138" max="5138" width="4.28515625" style="17" customWidth="1"/>
    <col min="5139" max="5139" width="6.42578125" style="17" customWidth="1"/>
    <col min="5140" max="5140" width="3.7109375" style="17" bestFit="1" customWidth="1"/>
    <col min="5141" max="5147" width="6.42578125" style="17" customWidth="1"/>
    <col min="5148" max="5148" width="4.7109375" style="17" customWidth="1"/>
    <col min="5149" max="5376" width="9.140625" style="17"/>
    <col min="5377" max="5377" width="4.7109375" style="17" customWidth="1"/>
    <col min="5378" max="5378" width="3.7109375" style="17" bestFit="1" customWidth="1"/>
    <col min="5379" max="5386" width="6.42578125" style="17" customWidth="1"/>
    <col min="5387" max="5387" width="3.7109375" style="17" bestFit="1" customWidth="1"/>
    <col min="5388" max="5393" width="6.42578125" style="17" customWidth="1"/>
    <col min="5394" max="5394" width="4.28515625" style="17" customWidth="1"/>
    <col min="5395" max="5395" width="6.42578125" style="17" customWidth="1"/>
    <col min="5396" max="5396" width="3.7109375" style="17" bestFit="1" customWidth="1"/>
    <col min="5397" max="5403" width="6.42578125" style="17" customWidth="1"/>
    <col min="5404" max="5404" width="4.7109375" style="17" customWidth="1"/>
    <col min="5405" max="5632" width="9.140625" style="17"/>
    <col min="5633" max="5633" width="4.7109375" style="17" customWidth="1"/>
    <col min="5634" max="5634" width="3.7109375" style="17" bestFit="1" customWidth="1"/>
    <col min="5635" max="5642" width="6.42578125" style="17" customWidth="1"/>
    <col min="5643" max="5643" width="3.7109375" style="17" bestFit="1" customWidth="1"/>
    <col min="5644" max="5649" width="6.42578125" style="17" customWidth="1"/>
    <col min="5650" max="5650" width="4.28515625" style="17" customWidth="1"/>
    <col min="5651" max="5651" width="6.42578125" style="17" customWidth="1"/>
    <col min="5652" max="5652" width="3.7109375" style="17" bestFit="1" customWidth="1"/>
    <col min="5653" max="5659" width="6.42578125" style="17" customWidth="1"/>
    <col min="5660" max="5660" width="4.7109375" style="17" customWidth="1"/>
    <col min="5661" max="5888" width="9.140625" style="17"/>
    <col min="5889" max="5889" width="4.7109375" style="17" customWidth="1"/>
    <col min="5890" max="5890" width="3.7109375" style="17" bestFit="1" customWidth="1"/>
    <col min="5891" max="5898" width="6.42578125" style="17" customWidth="1"/>
    <col min="5899" max="5899" width="3.7109375" style="17" bestFit="1" customWidth="1"/>
    <col min="5900" max="5905" width="6.42578125" style="17" customWidth="1"/>
    <col min="5906" max="5906" width="4.28515625" style="17" customWidth="1"/>
    <col min="5907" max="5907" width="6.42578125" style="17" customWidth="1"/>
    <col min="5908" max="5908" width="3.7109375" style="17" bestFit="1" customWidth="1"/>
    <col min="5909" max="5915" width="6.42578125" style="17" customWidth="1"/>
    <col min="5916" max="5916" width="4.7109375" style="17" customWidth="1"/>
    <col min="5917" max="6144" width="9.140625" style="17"/>
    <col min="6145" max="6145" width="4.7109375" style="17" customWidth="1"/>
    <col min="6146" max="6146" width="3.7109375" style="17" bestFit="1" customWidth="1"/>
    <col min="6147" max="6154" width="6.42578125" style="17" customWidth="1"/>
    <col min="6155" max="6155" width="3.7109375" style="17" bestFit="1" customWidth="1"/>
    <col min="6156" max="6161" width="6.42578125" style="17" customWidth="1"/>
    <col min="6162" max="6162" width="4.28515625" style="17" customWidth="1"/>
    <col min="6163" max="6163" width="6.42578125" style="17" customWidth="1"/>
    <col min="6164" max="6164" width="3.7109375" style="17" bestFit="1" customWidth="1"/>
    <col min="6165" max="6171" width="6.42578125" style="17" customWidth="1"/>
    <col min="6172" max="6172" width="4.7109375" style="17" customWidth="1"/>
    <col min="6173" max="6400" width="9.140625" style="17"/>
    <col min="6401" max="6401" width="4.7109375" style="17" customWidth="1"/>
    <col min="6402" max="6402" width="3.7109375" style="17" bestFit="1" customWidth="1"/>
    <col min="6403" max="6410" width="6.42578125" style="17" customWidth="1"/>
    <col min="6411" max="6411" width="3.7109375" style="17" bestFit="1" customWidth="1"/>
    <col min="6412" max="6417" width="6.42578125" style="17" customWidth="1"/>
    <col min="6418" max="6418" width="4.28515625" style="17" customWidth="1"/>
    <col min="6419" max="6419" width="6.42578125" style="17" customWidth="1"/>
    <col min="6420" max="6420" width="3.7109375" style="17" bestFit="1" customWidth="1"/>
    <col min="6421" max="6427" width="6.42578125" style="17" customWidth="1"/>
    <col min="6428" max="6428" width="4.7109375" style="17" customWidth="1"/>
    <col min="6429" max="6656" width="9.140625" style="17"/>
    <col min="6657" max="6657" width="4.7109375" style="17" customWidth="1"/>
    <col min="6658" max="6658" width="3.7109375" style="17" bestFit="1" customWidth="1"/>
    <col min="6659" max="6666" width="6.42578125" style="17" customWidth="1"/>
    <col min="6667" max="6667" width="3.7109375" style="17" bestFit="1" customWidth="1"/>
    <col min="6668" max="6673" width="6.42578125" style="17" customWidth="1"/>
    <col min="6674" max="6674" width="4.28515625" style="17" customWidth="1"/>
    <col min="6675" max="6675" width="6.42578125" style="17" customWidth="1"/>
    <col min="6676" max="6676" width="3.7109375" style="17" bestFit="1" customWidth="1"/>
    <col min="6677" max="6683" width="6.42578125" style="17" customWidth="1"/>
    <col min="6684" max="6684" width="4.7109375" style="17" customWidth="1"/>
    <col min="6685" max="6912" width="9.140625" style="17"/>
    <col min="6913" max="6913" width="4.7109375" style="17" customWidth="1"/>
    <col min="6914" max="6914" width="3.7109375" style="17" bestFit="1" customWidth="1"/>
    <col min="6915" max="6922" width="6.42578125" style="17" customWidth="1"/>
    <col min="6923" max="6923" width="3.7109375" style="17" bestFit="1" customWidth="1"/>
    <col min="6924" max="6929" width="6.42578125" style="17" customWidth="1"/>
    <col min="6930" max="6930" width="4.28515625" style="17" customWidth="1"/>
    <col min="6931" max="6931" width="6.42578125" style="17" customWidth="1"/>
    <col min="6932" max="6932" width="3.7109375" style="17" bestFit="1" customWidth="1"/>
    <col min="6933" max="6939" width="6.42578125" style="17" customWidth="1"/>
    <col min="6940" max="6940" width="4.7109375" style="17" customWidth="1"/>
    <col min="6941" max="7168" width="9.140625" style="17"/>
    <col min="7169" max="7169" width="4.7109375" style="17" customWidth="1"/>
    <col min="7170" max="7170" width="3.7109375" style="17" bestFit="1" customWidth="1"/>
    <col min="7171" max="7178" width="6.42578125" style="17" customWidth="1"/>
    <col min="7179" max="7179" width="3.7109375" style="17" bestFit="1" customWidth="1"/>
    <col min="7180" max="7185" width="6.42578125" style="17" customWidth="1"/>
    <col min="7186" max="7186" width="4.28515625" style="17" customWidth="1"/>
    <col min="7187" max="7187" width="6.42578125" style="17" customWidth="1"/>
    <col min="7188" max="7188" width="3.7109375" style="17" bestFit="1" customWidth="1"/>
    <col min="7189" max="7195" width="6.42578125" style="17" customWidth="1"/>
    <col min="7196" max="7196" width="4.7109375" style="17" customWidth="1"/>
    <col min="7197" max="7424" width="9.140625" style="17"/>
    <col min="7425" max="7425" width="4.7109375" style="17" customWidth="1"/>
    <col min="7426" max="7426" width="3.7109375" style="17" bestFit="1" customWidth="1"/>
    <col min="7427" max="7434" width="6.42578125" style="17" customWidth="1"/>
    <col min="7435" max="7435" width="3.7109375" style="17" bestFit="1" customWidth="1"/>
    <col min="7436" max="7441" width="6.42578125" style="17" customWidth="1"/>
    <col min="7442" max="7442" width="4.28515625" style="17" customWidth="1"/>
    <col min="7443" max="7443" width="6.42578125" style="17" customWidth="1"/>
    <col min="7444" max="7444" width="3.7109375" style="17" bestFit="1" customWidth="1"/>
    <col min="7445" max="7451" width="6.42578125" style="17" customWidth="1"/>
    <col min="7452" max="7452" width="4.7109375" style="17" customWidth="1"/>
    <col min="7453" max="7680" width="9.140625" style="17"/>
    <col min="7681" max="7681" width="4.7109375" style="17" customWidth="1"/>
    <col min="7682" max="7682" width="3.7109375" style="17" bestFit="1" customWidth="1"/>
    <col min="7683" max="7690" width="6.42578125" style="17" customWidth="1"/>
    <col min="7691" max="7691" width="3.7109375" style="17" bestFit="1" customWidth="1"/>
    <col min="7692" max="7697" width="6.42578125" style="17" customWidth="1"/>
    <col min="7698" max="7698" width="4.28515625" style="17" customWidth="1"/>
    <col min="7699" max="7699" width="6.42578125" style="17" customWidth="1"/>
    <col min="7700" max="7700" width="3.7109375" style="17" bestFit="1" customWidth="1"/>
    <col min="7701" max="7707" width="6.42578125" style="17" customWidth="1"/>
    <col min="7708" max="7708" width="4.7109375" style="17" customWidth="1"/>
    <col min="7709" max="7936" width="9.140625" style="17"/>
    <col min="7937" max="7937" width="4.7109375" style="17" customWidth="1"/>
    <col min="7938" max="7938" width="3.7109375" style="17" bestFit="1" customWidth="1"/>
    <col min="7939" max="7946" width="6.42578125" style="17" customWidth="1"/>
    <col min="7947" max="7947" width="3.7109375" style="17" bestFit="1" customWidth="1"/>
    <col min="7948" max="7953" width="6.42578125" style="17" customWidth="1"/>
    <col min="7954" max="7954" width="4.28515625" style="17" customWidth="1"/>
    <col min="7955" max="7955" width="6.42578125" style="17" customWidth="1"/>
    <col min="7956" max="7956" width="3.7109375" style="17" bestFit="1" customWidth="1"/>
    <col min="7957" max="7963" width="6.42578125" style="17" customWidth="1"/>
    <col min="7964" max="7964" width="4.7109375" style="17" customWidth="1"/>
    <col min="7965" max="8192" width="9.140625" style="17"/>
    <col min="8193" max="8193" width="4.7109375" style="17" customWidth="1"/>
    <col min="8194" max="8194" width="3.7109375" style="17" bestFit="1" customWidth="1"/>
    <col min="8195" max="8202" width="6.42578125" style="17" customWidth="1"/>
    <col min="8203" max="8203" width="3.7109375" style="17" bestFit="1" customWidth="1"/>
    <col min="8204" max="8209" width="6.42578125" style="17" customWidth="1"/>
    <col min="8210" max="8210" width="4.28515625" style="17" customWidth="1"/>
    <col min="8211" max="8211" width="6.42578125" style="17" customWidth="1"/>
    <col min="8212" max="8212" width="3.7109375" style="17" bestFit="1" customWidth="1"/>
    <col min="8213" max="8219" width="6.42578125" style="17" customWidth="1"/>
    <col min="8220" max="8220" width="4.7109375" style="17" customWidth="1"/>
    <col min="8221" max="8448" width="9.140625" style="17"/>
    <col min="8449" max="8449" width="4.7109375" style="17" customWidth="1"/>
    <col min="8450" max="8450" width="3.7109375" style="17" bestFit="1" customWidth="1"/>
    <col min="8451" max="8458" width="6.42578125" style="17" customWidth="1"/>
    <col min="8459" max="8459" width="3.7109375" style="17" bestFit="1" customWidth="1"/>
    <col min="8460" max="8465" width="6.42578125" style="17" customWidth="1"/>
    <col min="8466" max="8466" width="4.28515625" style="17" customWidth="1"/>
    <col min="8467" max="8467" width="6.42578125" style="17" customWidth="1"/>
    <col min="8468" max="8468" width="3.7109375" style="17" bestFit="1" customWidth="1"/>
    <col min="8469" max="8475" width="6.42578125" style="17" customWidth="1"/>
    <col min="8476" max="8476" width="4.7109375" style="17" customWidth="1"/>
    <col min="8477" max="8704" width="9.140625" style="17"/>
    <col min="8705" max="8705" width="4.7109375" style="17" customWidth="1"/>
    <col min="8706" max="8706" width="3.7109375" style="17" bestFit="1" customWidth="1"/>
    <col min="8707" max="8714" width="6.42578125" style="17" customWidth="1"/>
    <col min="8715" max="8715" width="3.7109375" style="17" bestFit="1" customWidth="1"/>
    <col min="8716" max="8721" width="6.42578125" style="17" customWidth="1"/>
    <col min="8722" max="8722" width="4.28515625" style="17" customWidth="1"/>
    <col min="8723" max="8723" width="6.42578125" style="17" customWidth="1"/>
    <col min="8724" max="8724" width="3.7109375" style="17" bestFit="1" customWidth="1"/>
    <col min="8725" max="8731" width="6.42578125" style="17" customWidth="1"/>
    <col min="8732" max="8732" width="4.7109375" style="17" customWidth="1"/>
    <col min="8733" max="8960" width="9.140625" style="17"/>
    <col min="8961" max="8961" width="4.7109375" style="17" customWidth="1"/>
    <col min="8962" max="8962" width="3.7109375" style="17" bestFit="1" customWidth="1"/>
    <col min="8963" max="8970" width="6.42578125" style="17" customWidth="1"/>
    <col min="8971" max="8971" width="3.7109375" style="17" bestFit="1" customWidth="1"/>
    <col min="8972" max="8977" width="6.42578125" style="17" customWidth="1"/>
    <col min="8978" max="8978" width="4.28515625" style="17" customWidth="1"/>
    <col min="8979" max="8979" width="6.42578125" style="17" customWidth="1"/>
    <col min="8980" max="8980" width="3.7109375" style="17" bestFit="1" customWidth="1"/>
    <col min="8981" max="8987" width="6.42578125" style="17" customWidth="1"/>
    <col min="8988" max="8988" width="4.7109375" style="17" customWidth="1"/>
    <col min="8989" max="9216" width="9.140625" style="17"/>
    <col min="9217" max="9217" width="4.7109375" style="17" customWidth="1"/>
    <col min="9218" max="9218" width="3.7109375" style="17" bestFit="1" customWidth="1"/>
    <col min="9219" max="9226" width="6.42578125" style="17" customWidth="1"/>
    <col min="9227" max="9227" width="3.7109375" style="17" bestFit="1" customWidth="1"/>
    <col min="9228" max="9233" width="6.42578125" style="17" customWidth="1"/>
    <col min="9234" max="9234" width="4.28515625" style="17" customWidth="1"/>
    <col min="9235" max="9235" width="6.42578125" style="17" customWidth="1"/>
    <col min="9236" max="9236" width="3.7109375" style="17" bestFit="1" customWidth="1"/>
    <col min="9237" max="9243" width="6.42578125" style="17" customWidth="1"/>
    <col min="9244" max="9244" width="4.7109375" style="17" customWidth="1"/>
    <col min="9245" max="9472" width="9.140625" style="17"/>
    <col min="9473" max="9473" width="4.7109375" style="17" customWidth="1"/>
    <col min="9474" max="9474" width="3.7109375" style="17" bestFit="1" customWidth="1"/>
    <col min="9475" max="9482" width="6.42578125" style="17" customWidth="1"/>
    <col min="9483" max="9483" width="3.7109375" style="17" bestFit="1" customWidth="1"/>
    <col min="9484" max="9489" width="6.42578125" style="17" customWidth="1"/>
    <col min="9490" max="9490" width="4.28515625" style="17" customWidth="1"/>
    <col min="9491" max="9491" width="6.42578125" style="17" customWidth="1"/>
    <col min="9492" max="9492" width="3.7109375" style="17" bestFit="1" customWidth="1"/>
    <col min="9493" max="9499" width="6.42578125" style="17" customWidth="1"/>
    <col min="9500" max="9500" width="4.7109375" style="17" customWidth="1"/>
    <col min="9501" max="9728" width="9.140625" style="17"/>
    <col min="9729" max="9729" width="4.7109375" style="17" customWidth="1"/>
    <col min="9730" max="9730" width="3.7109375" style="17" bestFit="1" customWidth="1"/>
    <col min="9731" max="9738" width="6.42578125" style="17" customWidth="1"/>
    <col min="9739" max="9739" width="3.7109375" style="17" bestFit="1" customWidth="1"/>
    <col min="9740" max="9745" width="6.42578125" style="17" customWidth="1"/>
    <col min="9746" max="9746" width="4.28515625" style="17" customWidth="1"/>
    <col min="9747" max="9747" width="6.42578125" style="17" customWidth="1"/>
    <col min="9748" max="9748" width="3.7109375" style="17" bestFit="1" customWidth="1"/>
    <col min="9749" max="9755" width="6.42578125" style="17" customWidth="1"/>
    <col min="9756" max="9756" width="4.7109375" style="17" customWidth="1"/>
    <col min="9757" max="9984" width="9.140625" style="17"/>
    <col min="9985" max="9985" width="4.7109375" style="17" customWidth="1"/>
    <col min="9986" max="9986" width="3.7109375" style="17" bestFit="1" customWidth="1"/>
    <col min="9987" max="9994" width="6.42578125" style="17" customWidth="1"/>
    <col min="9995" max="9995" width="3.7109375" style="17" bestFit="1" customWidth="1"/>
    <col min="9996" max="10001" width="6.42578125" style="17" customWidth="1"/>
    <col min="10002" max="10002" width="4.28515625" style="17" customWidth="1"/>
    <col min="10003" max="10003" width="6.42578125" style="17" customWidth="1"/>
    <col min="10004" max="10004" width="3.7109375" style="17" bestFit="1" customWidth="1"/>
    <col min="10005" max="10011" width="6.42578125" style="17" customWidth="1"/>
    <col min="10012" max="10012" width="4.7109375" style="17" customWidth="1"/>
    <col min="10013" max="10240" width="9.140625" style="17"/>
    <col min="10241" max="10241" width="4.7109375" style="17" customWidth="1"/>
    <col min="10242" max="10242" width="3.7109375" style="17" bestFit="1" customWidth="1"/>
    <col min="10243" max="10250" width="6.42578125" style="17" customWidth="1"/>
    <col min="10251" max="10251" width="3.7109375" style="17" bestFit="1" customWidth="1"/>
    <col min="10252" max="10257" width="6.42578125" style="17" customWidth="1"/>
    <col min="10258" max="10258" width="4.28515625" style="17" customWidth="1"/>
    <col min="10259" max="10259" width="6.42578125" style="17" customWidth="1"/>
    <col min="10260" max="10260" width="3.7109375" style="17" bestFit="1" customWidth="1"/>
    <col min="10261" max="10267" width="6.42578125" style="17" customWidth="1"/>
    <col min="10268" max="10268" width="4.7109375" style="17" customWidth="1"/>
    <col min="10269" max="10496" width="9.140625" style="17"/>
    <col min="10497" max="10497" width="4.7109375" style="17" customWidth="1"/>
    <col min="10498" max="10498" width="3.7109375" style="17" bestFit="1" customWidth="1"/>
    <col min="10499" max="10506" width="6.42578125" style="17" customWidth="1"/>
    <col min="10507" max="10507" width="3.7109375" style="17" bestFit="1" customWidth="1"/>
    <col min="10508" max="10513" width="6.42578125" style="17" customWidth="1"/>
    <col min="10514" max="10514" width="4.28515625" style="17" customWidth="1"/>
    <col min="10515" max="10515" width="6.42578125" style="17" customWidth="1"/>
    <col min="10516" max="10516" width="3.7109375" style="17" bestFit="1" customWidth="1"/>
    <col min="10517" max="10523" width="6.42578125" style="17" customWidth="1"/>
    <col min="10524" max="10524" width="4.7109375" style="17" customWidth="1"/>
    <col min="10525" max="10752" width="9.140625" style="17"/>
    <col min="10753" max="10753" width="4.7109375" style="17" customWidth="1"/>
    <col min="10754" max="10754" width="3.7109375" style="17" bestFit="1" customWidth="1"/>
    <col min="10755" max="10762" width="6.42578125" style="17" customWidth="1"/>
    <col min="10763" max="10763" width="3.7109375" style="17" bestFit="1" customWidth="1"/>
    <col min="10764" max="10769" width="6.42578125" style="17" customWidth="1"/>
    <col min="10770" max="10770" width="4.28515625" style="17" customWidth="1"/>
    <col min="10771" max="10771" width="6.42578125" style="17" customWidth="1"/>
    <col min="10772" max="10772" width="3.7109375" style="17" bestFit="1" customWidth="1"/>
    <col min="10773" max="10779" width="6.42578125" style="17" customWidth="1"/>
    <col min="10780" max="10780" width="4.7109375" style="17" customWidth="1"/>
    <col min="10781" max="11008" width="9.140625" style="17"/>
    <col min="11009" max="11009" width="4.7109375" style="17" customWidth="1"/>
    <col min="11010" max="11010" width="3.7109375" style="17" bestFit="1" customWidth="1"/>
    <col min="11011" max="11018" width="6.42578125" style="17" customWidth="1"/>
    <col min="11019" max="11019" width="3.7109375" style="17" bestFit="1" customWidth="1"/>
    <col min="11020" max="11025" width="6.42578125" style="17" customWidth="1"/>
    <col min="11026" max="11026" width="4.28515625" style="17" customWidth="1"/>
    <col min="11027" max="11027" width="6.42578125" style="17" customWidth="1"/>
    <col min="11028" max="11028" width="3.7109375" style="17" bestFit="1" customWidth="1"/>
    <col min="11029" max="11035" width="6.42578125" style="17" customWidth="1"/>
    <col min="11036" max="11036" width="4.7109375" style="17" customWidth="1"/>
    <col min="11037" max="11264" width="9.140625" style="17"/>
    <col min="11265" max="11265" width="4.7109375" style="17" customWidth="1"/>
    <col min="11266" max="11266" width="3.7109375" style="17" bestFit="1" customWidth="1"/>
    <col min="11267" max="11274" width="6.42578125" style="17" customWidth="1"/>
    <col min="11275" max="11275" width="3.7109375" style="17" bestFit="1" customWidth="1"/>
    <col min="11276" max="11281" width="6.42578125" style="17" customWidth="1"/>
    <col min="11282" max="11282" width="4.28515625" style="17" customWidth="1"/>
    <col min="11283" max="11283" width="6.42578125" style="17" customWidth="1"/>
    <col min="11284" max="11284" width="3.7109375" style="17" bestFit="1" customWidth="1"/>
    <col min="11285" max="11291" width="6.42578125" style="17" customWidth="1"/>
    <col min="11292" max="11292" width="4.7109375" style="17" customWidth="1"/>
    <col min="11293" max="11520" width="9.140625" style="17"/>
    <col min="11521" max="11521" width="4.7109375" style="17" customWidth="1"/>
    <col min="11522" max="11522" width="3.7109375" style="17" bestFit="1" customWidth="1"/>
    <col min="11523" max="11530" width="6.42578125" style="17" customWidth="1"/>
    <col min="11531" max="11531" width="3.7109375" style="17" bestFit="1" customWidth="1"/>
    <col min="11532" max="11537" width="6.42578125" style="17" customWidth="1"/>
    <col min="11538" max="11538" width="4.28515625" style="17" customWidth="1"/>
    <col min="11539" max="11539" width="6.42578125" style="17" customWidth="1"/>
    <col min="11540" max="11540" width="3.7109375" style="17" bestFit="1" customWidth="1"/>
    <col min="11541" max="11547" width="6.42578125" style="17" customWidth="1"/>
    <col min="11548" max="11548" width="4.7109375" style="17" customWidth="1"/>
    <col min="11549" max="11776" width="9.140625" style="17"/>
    <col min="11777" max="11777" width="4.7109375" style="17" customWidth="1"/>
    <col min="11778" max="11778" width="3.7109375" style="17" bestFit="1" customWidth="1"/>
    <col min="11779" max="11786" width="6.42578125" style="17" customWidth="1"/>
    <col min="11787" max="11787" width="3.7109375" style="17" bestFit="1" customWidth="1"/>
    <col min="11788" max="11793" width="6.42578125" style="17" customWidth="1"/>
    <col min="11794" max="11794" width="4.28515625" style="17" customWidth="1"/>
    <col min="11795" max="11795" width="6.42578125" style="17" customWidth="1"/>
    <col min="11796" max="11796" width="3.7109375" style="17" bestFit="1" customWidth="1"/>
    <col min="11797" max="11803" width="6.42578125" style="17" customWidth="1"/>
    <col min="11804" max="11804" width="4.7109375" style="17" customWidth="1"/>
    <col min="11805" max="12032" width="9.140625" style="17"/>
    <col min="12033" max="12033" width="4.7109375" style="17" customWidth="1"/>
    <col min="12034" max="12034" width="3.7109375" style="17" bestFit="1" customWidth="1"/>
    <col min="12035" max="12042" width="6.42578125" style="17" customWidth="1"/>
    <col min="12043" max="12043" width="3.7109375" style="17" bestFit="1" customWidth="1"/>
    <col min="12044" max="12049" width="6.42578125" style="17" customWidth="1"/>
    <col min="12050" max="12050" width="4.28515625" style="17" customWidth="1"/>
    <col min="12051" max="12051" width="6.42578125" style="17" customWidth="1"/>
    <col min="12052" max="12052" width="3.7109375" style="17" bestFit="1" customWidth="1"/>
    <col min="12053" max="12059" width="6.42578125" style="17" customWidth="1"/>
    <col min="12060" max="12060" width="4.7109375" style="17" customWidth="1"/>
    <col min="12061" max="12288" width="9.140625" style="17"/>
    <col min="12289" max="12289" width="4.7109375" style="17" customWidth="1"/>
    <col min="12290" max="12290" width="3.7109375" style="17" bestFit="1" customWidth="1"/>
    <col min="12291" max="12298" width="6.42578125" style="17" customWidth="1"/>
    <col min="12299" max="12299" width="3.7109375" style="17" bestFit="1" customWidth="1"/>
    <col min="12300" max="12305" width="6.42578125" style="17" customWidth="1"/>
    <col min="12306" max="12306" width="4.28515625" style="17" customWidth="1"/>
    <col min="12307" max="12307" width="6.42578125" style="17" customWidth="1"/>
    <col min="12308" max="12308" width="3.7109375" style="17" bestFit="1" customWidth="1"/>
    <col min="12309" max="12315" width="6.42578125" style="17" customWidth="1"/>
    <col min="12316" max="12316" width="4.7109375" style="17" customWidth="1"/>
    <col min="12317" max="12544" width="9.140625" style="17"/>
    <col min="12545" max="12545" width="4.7109375" style="17" customWidth="1"/>
    <col min="12546" max="12546" width="3.7109375" style="17" bestFit="1" customWidth="1"/>
    <col min="12547" max="12554" width="6.42578125" style="17" customWidth="1"/>
    <col min="12555" max="12555" width="3.7109375" style="17" bestFit="1" customWidth="1"/>
    <col min="12556" max="12561" width="6.42578125" style="17" customWidth="1"/>
    <col min="12562" max="12562" width="4.28515625" style="17" customWidth="1"/>
    <col min="12563" max="12563" width="6.42578125" style="17" customWidth="1"/>
    <col min="12564" max="12564" width="3.7109375" style="17" bestFit="1" customWidth="1"/>
    <col min="12565" max="12571" width="6.42578125" style="17" customWidth="1"/>
    <col min="12572" max="12572" width="4.7109375" style="17" customWidth="1"/>
    <col min="12573" max="12800" width="9.140625" style="17"/>
    <col min="12801" max="12801" width="4.7109375" style="17" customWidth="1"/>
    <col min="12802" max="12802" width="3.7109375" style="17" bestFit="1" customWidth="1"/>
    <col min="12803" max="12810" width="6.42578125" style="17" customWidth="1"/>
    <col min="12811" max="12811" width="3.7109375" style="17" bestFit="1" customWidth="1"/>
    <col min="12812" max="12817" width="6.42578125" style="17" customWidth="1"/>
    <col min="12818" max="12818" width="4.28515625" style="17" customWidth="1"/>
    <col min="12819" max="12819" width="6.42578125" style="17" customWidth="1"/>
    <col min="12820" max="12820" width="3.7109375" style="17" bestFit="1" customWidth="1"/>
    <col min="12821" max="12827" width="6.42578125" style="17" customWidth="1"/>
    <col min="12828" max="12828" width="4.7109375" style="17" customWidth="1"/>
    <col min="12829" max="13056" width="9.140625" style="17"/>
    <col min="13057" max="13057" width="4.7109375" style="17" customWidth="1"/>
    <col min="13058" max="13058" width="3.7109375" style="17" bestFit="1" customWidth="1"/>
    <col min="13059" max="13066" width="6.42578125" style="17" customWidth="1"/>
    <col min="13067" max="13067" width="3.7109375" style="17" bestFit="1" customWidth="1"/>
    <col min="13068" max="13073" width="6.42578125" style="17" customWidth="1"/>
    <col min="13074" max="13074" width="4.28515625" style="17" customWidth="1"/>
    <col min="13075" max="13075" width="6.42578125" style="17" customWidth="1"/>
    <col min="13076" max="13076" width="3.7109375" style="17" bestFit="1" customWidth="1"/>
    <col min="13077" max="13083" width="6.42578125" style="17" customWidth="1"/>
    <col min="13084" max="13084" width="4.7109375" style="17" customWidth="1"/>
    <col min="13085" max="13312" width="9.140625" style="17"/>
    <col min="13313" max="13313" width="4.7109375" style="17" customWidth="1"/>
    <col min="13314" max="13314" width="3.7109375" style="17" bestFit="1" customWidth="1"/>
    <col min="13315" max="13322" width="6.42578125" style="17" customWidth="1"/>
    <col min="13323" max="13323" width="3.7109375" style="17" bestFit="1" customWidth="1"/>
    <col min="13324" max="13329" width="6.42578125" style="17" customWidth="1"/>
    <col min="13330" max="13330" width="4.28515625" style="17" customWidth="1"/>
    <col min="13331" max="13331" width="6.42578125" style="17" customWidth="1"/>
    <col min="13332" max="13332" width="3.7109375" style="17" bestFit="1" customWidth="1"/>
    <col min="13333" max="13339" width="6.42578125" style="17" customWidth="1"/>
    <col min="13340" max="13340" width="4.7109375" style="17" customWidth="1"/>
    <col min="13341" max="13568" width="9.140625" style="17"/>
    <col min="13569" max="13569" width="4.7109375" style="17" customWidth="1"/>
    <col min="13570" max="13570" width="3.7109375" style="17" bestFit="1" customWidth="1"/>
    <col min="13571" max="13578" width="6.42578125" style="17" customWidth="1"/>
    <col min="13579" max="13579" width="3.7109375" style="17" bestFit="1" customWidth="1"/>
    <col min="13580" max="13585" width="6.42578125" style="17" customWidth="1"/>
    <col min="13586" max="13586" width="4.28515625" style="17" customWidth="1"/>
    <col min="13587" max="13587" width="6.42578125" style="17" customWidth="1"/>
    <col min="13588" max="13588" width="3.7109375" style="17" bestFit="1" customWidth="1"/>
    <col min="13589" max="13595" width="6.42578125" style="17" customWidth="1"/>
    <col min="13596" max="13596" width="4.7109375" style="17" customWidth="1"/>
    <col min="13597" max="13824" width="9.140625" style="17"/>
    <col min="13825" max="13825" width="4.7109375" style="17" customWidth="1"/>
    <col min="13826" max="13826" width="3.7109375" style="17" bestFit="1" customWidth="1"/>
    <col min="13827" max="13834" width="6.42578125" style="17" customWidth="1"/>
    <col min="13835" max="13835" width="3.7109375" style="17" bestFit="1" customWidth="1"/>
    <col min="13836" max="13841" width="6.42578125" style="17" customWidth="1"/>
    <col min="13842" max="13842" width="4.28515625" style="17" customWidth="1"/>
    <col min="13843" max="13843" width="6.42578125" style="17" customWidth="1"/>
    <col min="13844" max="13844" width="3.7109375" style="17" bestFit="1" customWidth="1"/>
    <col min="13845" max="13851" width="6.42578125" style="17" customWidth="1"/>
    <col min="13852" max="13852" width="4.7109375" style="17" customWidth="1"/>
    <col min="13853" max="14080" width="9.140625" style="17"/>
    <col min="14081" max="14081" width="4.7109375" style="17" customWidth="1"/>
    <col min="14082" max="14082" width="3.7109375" style="17" bestFit="1" customWidth="1"/>
    <col min="14083" max="14090" width="6.42578125" style="17" customWidth="1"/>
    <col min="14091" max="14091" width="3.7109375" style="17" bestFit="1" customWidth="1"/>
    <col min="14092" max="14097" width="6.42578125" style="17" customWidth="1"/>
    <col min="14098" max="14098" width="4.28515625" style="17" customWidth="1"/>
    <col min="14099" max="14099" width="6.42578125" style="17" customWidth="1"/>
    <col min="14100" max="14100" width="3.7109375" style="17" bestFit="1" customWidth="1"/>
    <col min="14101" max="14107" width="6.42578125" style="17" customWidth="1"/>
    <col min="14108" max="14108" width="4.7109375" style="17" customWidth="1"/>
    <col min="14109" max="14336" width="9.140625" style="17"/>
    <col min="14337" max="14337" width="4.7109375" style="17" customWidth="1"/>
    <col min="14338" max="14338" width="3.7109375" style="17" bestFit="1" customWidth="1"/>
    <col min="14339" max="14346" width="6.42578125" style="17" customWidth="1"/>
    <col min="14347" max="14347" width="3.7109375" style="17" bestFit="1" customWidth="1"/>
    <col min="14348" max="14353" width="6.42578125" style="17" customWidth="1"/>
    <col min="14354" max="14354" width="4.28515625" style="17" customWidth="1"/>
    <col min="14355" max="14355" width="6.42578125" style="17" customWidth="1"/>
    <col min="14356" max="14356" width="3.7109375" style="17" bestFit="1" customWidth="1"/>
    <col min="14357" max="14363" width="6.42578125" style="17" customWidth="1"/>
    <col min="14364" max="14364" width="4.7109375" style="17" customWidth="1"/>
    <col min="14365" max="14592" width="9.140625" style="17"/>
    <col min="14593" max="14593" width="4.7109375" style="17" customWidth="1"/>
    <col min="14594" max="14594" width="3.7109375" style="17" bestFit="1" customWidth="1"/>
    <col min="14595" max="14602" width="6.42578125" style="17" customWidth="1"/>
    <col min="14603" max="14603" width="3.7109375" style="17" bestFit="1" customWidth="1"/>
    <col min="14604" max="14609" width="6.42578125" style="17" customWidth="1"/>
    <col min="14610" max="14610" width="4.28515625" style="17" customWidth="1"/>
    <col min="14611" max="14611" width="6.42578125" style="17" customWidth="1"/>
    <col min="14612" max="14612" width="3.7109375" style="17" bestFit="1" customWidth="1"/>
    <col min="14613" max="14619" width="6.42578125" style="17" customWidth="1"/>
    <col min="14620" max="14620" width="4.7109375" style="17" customWidth="1"/>
    <col min="14621" max="14848" width="9.140625" style="17"/>
    <col min="14849" max="14849" width="4.7109375" style="17" customWidth="1"/>
    <col min="14850" max="14850" width="3.7109375" style="17" bestFit="1" customWidth="1"/>
    <col min="14851" max="14858" width="6.42578125" style="17" customWidth="1"/>
    <col min="14859" max="14859" width="3.7109375" style="17" bestFit="1" customWidth="1"/>
    <col min="14860" max="14865" width="6.42578125" style="17" customWidth="1"/>
    <col min="14866" max="14866" width="4.28515625" style="17" customWidth="1"/>
    <col min="14867" max="14867" width="6.42578125" style="17" customWidth="1"/>
    <col min="14868" max="14868" width="3.7109375" style="17" bestFit="1" customWidth="1"/>
    <col min="14869" max="14875" width="6.42578125" style="17" customWidth="1"/>
    <col min="14876" max="14876" width="4.7109375" style="17" customWidth="1"/>
    <col min="14877" max="15104" width="9.140625" style="17"/>
    <col min="15105" max="15105" width="4.7109375" style="17" customWidth="1"/>
    <col min="15106" max="15106" width="3.7109375" style="17" bestFit="1" customWidth="1"/>
    <col min="15107" max="15114" width="6.42578125" style="17" customWidth="1"/>
    <col min="15115" max="15115" width="3.7109375" style="17" bestFit="1" customWidth="1"/>
    <col min="15116" max="15121" width="6.42578125" style="17" customWidth="1"/>
    <col min="15122" max="15122" width="4.28515625" style="17" customWidth="1"/>
    <col min="15123" max="15123" width="6.42578125" style="17" customWidth="1"/>
    <col min="15124" max="15124" width="3.7109375" style="17" bestFit="1" customWidth="1"/>
    <col min="15125" max="15131" width="6.42578125" style="17" customWidth="1"/>
    <col min="15132" max="15132" width="4.7109375" style="17" customWidth="1"/>
    <col min="15133" max="15360" width="9.140625" style="17"/>
    <col min="15361" max="15361" width="4.7109375" style="17" customWidth="1"/>
    <col min="15362" max="15362" width="3.7109375" style="17" bestFit="1" customWidth="1"/>
    <col min="15363" max="15370" width="6.42578125" style="17" customWidth="1"/>
    <col min="15371" max="15371" width="3.7109375" style="17" bestFit="1" customWidth="1"/>
    <col min="15372" max="15377" width="6.42578125" style="17" customWidth="1"/>
    <col min="15378" max="15378" width="4.28515625" style="17" customWidth="1"/>
    <col min="15379" max="15379" width="6.42578125" style="17" customWidth="1"/>
    <col min="15380" max="15380" width="3.7109375" style="17" bestFit="1" customWidth="1"/>
    <col min="15381" max="15387" width="6.42578125" style="17" customWidth="1"/>
    <col min="15388" max="15388" width="4.7109375" style="17" customWidth="1"/>
    <col min="15389" max="15616" width="9.140625" style="17"/>
    <col min="15617" max="15617" width="4.7109375" style="17" customWidth="1"/>
    <col min="15618" max="15618" width="3.7109375" style="17" bestFit="1" customWidth="1"/>
    <col min="15619" max="15626" width="6.42578125" style="17" customWidth="1"/>
    <col min="15627" max="15627" width="3.7109375" style="17" bestFit="1" customWidth="1"/>
    <col min="15628" max="15633" width="6.42578125" style="17" customWidth="1"/>
    <col min="15634" max="15634" width="4.28515625" style="17" customWidth="1"/>
    <col min="15635" max="15635" width="6.42578125" style="17" customWidth="1"/>
    <col min="15636" max="15636" width="3.7109375" style="17" bestFit="1" customWidth="1"/>
    <col min="15637" max="15643" width="6.42578125" style="17" customWidth="1"/>
    <col min="15644" max="15644" width="4.7109375" style="17" customWidth="1"/>
    <col min="15645" max="15872" width="9.140625" style="17"/>
    <col min="15873" max="15873" width="4.7109375" style="17" customWidth="1"/>
    <col min="15874" max="15874" width="3.7109375" style="17" bestFit="1" customWidth="1"/>
    <col min="15875" max="15882" width="6.42578125" style="17" customWidth="1"/>
    <col min="15883" max="15883" width="3.7109375" style="17" bestFit="1" customWidth="1"/>
    <col min="15884" max="15889" width="6.42578125" style="17" customWidth="1"/>
    <col min="15890" max="15890" width="4.28515625" style="17" customWidth="1"/>
    <col min="15891" max="15891" width="6.42578125" style="17" customWidth="1"/>
    <col min="15892" max="15892" width="3.7109375" style="17" bestFit="1" customWidth="1"/>
    <col min="15893" max="15899" width="6.42578125" style="17" customWidth="1"/>
    <col min="15900" max="15900" width="4.7109375" style="17" customWidth="1"/>
    <col min="15901" max="16128" width="9.140625" style="17"/>
    <col min="16129" max="16129" width="4.7109375" style="17" customWidth="1"/>
    <col min="16130" max="16130" width="3.7109375" style="17" bestFit="1" customWidth="1"/>
    <col min="16131" max="16138" width="6.42578125" style="17" customWidth="1"/>
    <col min="16139" max="16139" width="3.7109375" style="17" bestFit="1" customWidth="1"/>
    <col min="16140" max="16145" width="6.42578125" style="17" customWidth="1"/>
    <col min="16146" max="16146" width="4.28515625" style="17" customWidth="1"/>
    <col min="16147" max="16147" width="6.42578125" style="17" customWidth="1"/>
    <col min="16148" max="16148" width="3.7109375" style="17" bestFit="1" customWidth="1"/>
    <col min="16149" max="16155" width="6.42578125" style="17" customWidth="1"/>
    <col min="16156" max="16156" width="4.7109375" style="17" customWidth="1"/>
    <col min="16157" max="16384" width="9.140625" style="17"/>
  </cols>
  <sheetData>
    <row r="1" spans="1:29" hidden="1">
      <c r="A1" s="11"/>
      <c r="B1" s="12"/>
      <c r="C1" s="13" t="s">
        <v>7</v>
      </c>
      <c r="D1" s="13" t="s">
        <v>8</v>
      </c>
      <c r="E1" s="13" t="s">
        <v>9</v>
      </c>
      <c r="F1" s="13" t="s">
        <v>10</v>
      </c>
      <c r="G1" s="14"/>
      <c r="H1" s="14"/>
      <c r="I1" s="15"/>
      <c r="J1" s="14"/>
      <c r="K1" s="14"/>
      <c r="L1" s="14"/>
      <c r="M1" s="13" t="s">
        <v>11</v>
      </c>
      <c r="N1" s="13" t="s">
        <v>12</v>
      </c>
      <c r="O1" s="13" t="s">
        <v>13</v>
      </c>
      <c r="P1" s="13" t="s">
        <v>14</v>
      </c>
      <c r="Q1" s="14"/>
      <c r="R1" s="15"/>
      <c r="S1" s="14"/>
      <c r="T1" s="14"/>
      <c r="U1" s="13" t="s">
        <v>15</v>
      </c>
      <c r="V1" s="13" t="s">
        <v>16</v>
      </c>
      <c r="W1" s="13" t="s">
        <v>17</v>
      </c>
      <c r="X1" s="13" t="s">
        <v>18</v>
      </c>
      <c r="Y1" s="14"/>
      <c r="Z1" s="14"/>
      <c r="AA1" s="14"/>
      <c r="AB1" s="16"/>
    </row>
    <row r="2" spans="1:29" hidden="1">
      <c r="A2" s="18"/>
      <c r="B2" s="19"/>
      <c r="C2" s="20" t="str">
        <f>"1/1/" &amp;I8</f>
        <v>1/1/2015</v>
      </c>
      <c r="D2" s="19">
        <f>U2+31</f>
        <v>42095</v>
      </c>
      <c r="E2" s="19">
        <f>V2+30</f>
        <v>42186</v>
      </c>
      <c r="F2" s="19">
        <f>W2+30</f>
        <v>42278</v>
      </c>
      <c r="G2" s="19"/>
      <c r="H2" s="21"/>
      <c r="I2" s="22"/>
      <c r="J2" s="21"/>
      <c r="K2" s="21"/>
      <c r="L2" s="21">
        <f>IF(OR((AND(MOD(YEAR(C2),4)=0,MOD(YEAR(C2),100)&lt;&gt;0)), (MOD(YEAR(C2),400)=0)), 29,28)</f>
        <v>28</v>
      </c>
      <c r="M2" s="19">
        <f>C2+31</f>
        <v>42036</v>
      </c>
      <c r="N2" s="19">
        <f>D2+30</f>
        <v>42125</v>
      </c>
      <c r="O2" s="19">
        <f>E2+31</f>
        <v>42217</v>
      </c>
      <c r="P2" s="19">
        <f>F2+31</f>
        <v>42309</v>
      </c>
      <c r="Q2" s="21"/>
      <c r="R2" s="22"/>
      <c r="S2" s="21"/>
      <c r="T2" s="21"/>
      <c r="U2" s="19">
        <f>M2+L2</f>
        <v>42064</v>
      </c>
      <c r="V2" s="19">
        <f>N2+31</f>
        <v>42156</v>
      </c>
      <c r="W2" s="19">
        <f>O2+31</f>
        <v>42248</v>
      </c>
      <c r="X2" s="19">
        <f>P2+30</f>
        <v>42339</v>
      </c>
      <c r="Y2" s="21"/>
      <c r="Z2" s="21"/>
      <c r="AA2" s="21"/>
      <c r="AC2" s="23"/>
    </row>
    <row r="3" spans="1:29" hidden="1">
      <c r="A3" s="24" t="s">
        <v>7</v>
      </c>
      <c r="B3" s="25"/>
      <c r="C3" s="21">
        <f>IF(WEEKDAY($C$2)=1,1,0)</f>
        <v>0</v>
      </c>
      <c r="D3" s="21">
        <f>IF(WEEKDAY($C$2)=2,1,0)</f>
        <v>0</v>
      </c>
      <c r="E3" s="21">
        <f>IF(WEEKDAY($C$2)=3,1,0)</f>
        <v>0</v>
      </c>
      <c r="F3" s="21">
        <f>IF(WEEKDAY($C$2)=4,1,0)</f>
        <v>0</v>
      </c>
      <c r="G3" s="21">
        <f>IF(WEEKDAY($C$2)=5,1,0)</f>
        <v>1</v>
      </c>
      <c r="H3" s="21">
        <f>IF(WEEKDAY($C$2)=6,1,0)</f>
        <v>0</v>
      </c>
      <c r="I3" s="22">
        <f>IF(WEEKDAY($C$2)=7,1,0)</f>
        <v>0</v>
      </c>
      <c r="J3" s="25" t="s">
        <v>11</v>
      </c>
      <c r="K3" s="25"/>
      <c r="L3" s="21">
        <f>IF(WEEKDAY($M$2)=1,1,0)</f>
        <v>1</v>
      </c>
      <c r="M3" s="21">
        <f>IF(WEEKDAY($M$2)=2,1,0)</f>
        <v>0</v>
      </c>
      <c r="N3" s="21">
        <f>IF(WEEKDAY($M$2)=3,1,0)</f>
        <v>0</v>
      </c>
      <c r="O3" s="21">
        <f>IF(WEEKDAY($M$2)=4,1,0)</f>
        <v>0</v>
      </c>
      <c r="P3" s="21">
        <f>IF(WEEKDAY($M$2)=5,1,0)</f>
        <v>0</v>
      </c>
      <c r="Q3" s="21">
        <f>IF(WEEKDAY($M$2)=6,1,0)</f>
        <v>0</v>
      </c>
      <c r="R3" s="22">
        <f>IF(WEEKDAY($M$2)=7,1,0)</f>
        <v>0</v>
      </c>
      <c r="S3" s="25" t="s">
        <v>15</v>
      </c>
      <c r="T3" s="25"/>
      <c r="U3" s="21">
        <f>IF(WEEKDAY($U$2)=1,1,0)</f>
        <v>1</v>
      </c>
      <c r="V3" s="21">
        <f>IF(WEEKDAY($U$2)=2,1,0)</f>
        <v>0</v>
      </c>
      <c r="W3" s="21">
        <f>IF(WEEKDAY($U$2)=3,1,0)</f>
        <v>0</v>
      </c>
      <c r="X3" s="21">
        <f>IF(WEEKDAY($U$2)=4,1,0)</f>
        <v>0</v>
      </c>
      <c r="Y3" s="21">
        <f>IF(WEEKDAY($U$2)=5,1,0)</f>
        <v>0</v>
      </c>
      <c r="Z3" s="21">
        <f>IF(WEEKDAY($U$2)=6,1,0)</f>
        <v>0</v>
      </c>
      <c r="AA3" s="21">
        <f>IF(WEEKDAY($U$2)=7,1,0)</f>
        <v>0</v>
      </c>
    </row>
    <row r="4" spans="1:29" hidden="1">
      <c r="A4" s="24" t="s">
        <v>8</v>
      </c>
      <c r="B4" s="25"/>
      <c r="C4" s="21">
        <f>IF(WEEKDAY($D$2)=1,1,0)</f>
        <v>0</v>
      </c>
      <c r="D4" s="21">
        <f>IF(WEEKDAY($D$2)=2,1,0)</f>
        <v>0</v>
      </c>
      <c r="E4" s="21">
        <f>IF(WEEKDAY($D$2)=3,1,0)</f>
        <v>0</v>
      </c>
      <c r="F4" s="21">
        <f>IF(WEEKDAY($D$2)=4,1,0)</f>
        <v>1</v>
      </c>
      <c r="G4" s="21">
        <f>IF(WEEKDAY($D$2)=5,1,0)</f>
        <v>0</v>
      </c>
      <c r="H4" s="21">
        <f>IF(WEEKDAY($D$2)=6,1,0)</f>
        <v>0</v>
      </c>
      <c r="I4" s="22">
        <f>IF(WEEKDAY($D$2)=7,1,0)</f>
        <v>0</v>
      </c>
      <c r="J4" s="25" t="s">
        <v>12</v>
      </c>
      <c r="K4" s="25"/>
      <c r="L4" s="21">
        <f>IF(WEEKDAY($N$2)=1,1,0)</f>
        <v>0</v>
      </c>
      <c r="M4" s="21">
        <f>IF(WEEKDAY($N$2)=2,1,0)</f>
        <v>0</v>
      </c>
      <c r="N4" s="21">
        <f>IF(WEEKDAY($N$2)=3,1,0)</f>
        <v>0</v>
      </c>
      <c r="O4" s="21">
        <f>IF(WEEKDAY($N$2)=4,1,0)</f>
        <v>0</v>
      </c>
      <c r="P4" s="21">
        <f>IF(WEEKDAY($N$2)=5,1,0)</f>
        <v>0</v>
      </c>
      <c r="Q4" s="21">
        <f>IF(WEEKDAY($N$2)=6,1,0)</f>
        <v>1</v>
      </c>
      <c r="R4" s="22">
        <f>IF(WEEKDAY($N$2)=7,1,0)</f>
        <v>0</v>
      </c>
      <c r="S4" s="25" t="s">
        <v>16</v>
      </c>
      <c r="T4" s="25"/>
      <c r="U4" s="21">
        <f>IF(WEEKDAY($V$2)=1,1,0)</f>
        <v>0</v>
      </c>
      <c r="V4" s="21">
        <f>IF(WEEKDAY($V$2)=2,1,0)</f>
        <v>1</v>
      </c>
      <c r="W4" s="21">
        <f>IF(WEEKDAY($V$2)=3,1,0)</f>
        <v>0</v>
      </c>
      <c r="X4" s="21">
        <f>IF(WEEKDAY($V$2)=4,1,0)</f>
        <v>0</v>
      </c>
      <c r="Y4" s="21">
        <f>IF(WEEKDAY($V$2)=5,1,0)</f>
        <v>0</v>
      </c>
      <c r="Z4" s="21">
        <f>IF(WEEKDAY($V$2)=6,1,0)</f>
        <v>0</v>
      </c>
      <c r="AA4" s="21">
        <f>IF(WEEKDAY($V$2)=7,1,0)</f>
        <v>0</v>
      </c>
    </row>
    <row r="5" spans="1:29" hidden="1">
      <c r="A5" s="24" t="s">
        <v>9</v>
      </c>
      <c r="B5" s="25"/>
      <c r="C5" s="21">
        <f>IF(WEEKDAY($E$2)=1,1,0)</f>
        <v>0</v>
      </c>
      <c r="D5" s="21">
        <f>IF(WEEKDAY($E$2)=2,1,0)</f>
        <v>0</v>
      </c>
      <c r="E5" s="21">
        <f>IF(WEEKDAY($E$2)=3,1,0)</f>
        <v>0</v>
      </c>
      <c r="F5" s="21">
        <f>IF(WEEKDAY($E$2)=4,1,0)</f>
        <v>1</v>
      </c>
      <c r="G5" s="21">
        <f>IF(WEEKDAY($E$2)=5,1,0)</f>
        <v>0</v>
      </c>
      <c r="H5" s="21">
        <f>IF(WEEKDAY($E$2)=6,1,0)</f>
        <v>0</v>
      </c>
      <c r="I5" s="22">
        <f>IF(WEEKDAY($E$2)=7,1,0)</f>
        <v>0</v>
      </c>
      <c r="J5" s="25" t="s">
        <v>13</v>
      </c>
      <c r="K5" s="25"/>
      <c r="L5" s="21">
        <f>IF(WEEKDAY($O$2)=1,1,0)</f>
        <v>0</v>
      </c>
      <c r="M5" s="21">
        <f>IF(WEEKDAY($O$2)=2,1,0)</f>
        <v>0</v>
      </c>
      <c r="N5" s="21">
        <f>IF(WEEKDAY($O$2)=3,1,0)</f>
        <v>0</v>
      </c>
      <c r="O5" s="21">
        <f>IF(WEEKDAY($O$2)=4,1,0)</f>
        <v>0</v>
      </c>
      <c r="P5" s="21">
        <f>IF(WEEKDAY($O$2)=5,1,0)</f>
        <v>0</v>
      </c>
      <c r="Q5" s="21">
        <f>IF(WEEKDAY($O$2)=6,1,0)</f>
        <v>0</v>
      </c>
      <c r="R5" s="22">
        <f>IF(WEEKDAY($O$2)=7,1,0)</f>
        <v>1</v>
      </c>
      <c r="S5" s="25" t="s">
        <v>17</v>
      </c>
      <c r="T5" s="25"/>
      <c r="U5" s="21">
        <f>IF(WEEKDAY($W$2)=1,1,0)</f>
        <v>0</v>
      </c>
      <c r="V5" s="21">
        <f>IF(WEEKDAY($W$2)=2,1,0)</f>
        <v>0</v>
      </c>
      <c r="W5" s="21">
        <f>IF(WEEKDAY($W$2)=3,1,0)</f>
        <v>1</v>
      </c>
      <c r="X5" s="21">
        <f>IF(WEEKDAY($W$2)=4,1,0)</f>
        <v>0</v>
      </c>
      <c r="Y5" s="21">
        <f>IF(WEEKDAY($W$2)=5,1,0)</f>
        <v>0</v>
      </c>
      <c r="Z5" s="21">
        <f>IF(WEEKDAY($W$2)=6,1,0)</f>
        <v>0</v>
      </c>
      <c r="AA5" s="21">
        <f>IF(WEEKDAY($W$2)=7,1,0)</f>
        <v>0</v>
      </c>
    </row>
    <row r="6" spans="1:29" hidden="1">
      <c r="A6" s="24" t="s">
        <v>10</v>
      </c>
      <c r="B6" s="25"/>
      <c r="C6" s="21">
        <f>IF(WEEKDAY($F$2)=1,1,0)</f>
        <v>0</v>
      </c>
      <c r="D6" s="21">
        <f>IF(WEEKDAY($F$2)=2,1,0)</f>
        <v>0</v>
      </c>
      <c r="E6" s="21">
        <f>IF(WEEKDAY($F$2)=3,1,0)</f>
        <v>0</v>
      </c>
      <c r="F6" s="21">
        <f>IF(WEEKDAY($F$2)=4,1,0)</f>
        <v>0</v>
      </c>
      <c r="G6" s="21">
        <f>IF(WEEKDAY($F$2)=5,1,0)</f>
        <v>1</v>
      </c>
      <c r="H6" s="21">
        <f>IF(WEEKDAY($F$2)=6,1,0)</f>
        <v>0</v>
      </c>
      <c r="I6" s="22">
        <f>IF(WEEKDAY($F$2)=7,1,0)</f>
        <v>0</v>
      </c>
      <c r="J6" s="25" t="s">
        <v>14</v>
      </c>
      <c r="K6" s="25"/>
      <c r="L6" s="21">
        <f>IF(WEEKDAY($P$2)=1,1,0)</f>
        <v>1</v>
      </c>
      <c r="M6" s="21">
        <f>IF(WEEKDAY($P$2)=2,1,0)</f>
        <v>0</v>
      </c>
      <c r="N6" s="21">
        <f>IF(WEEKDAY($P$2)=3,1,0)</f>
        <v>0</v>
      </c>
      <c r="O6" s="21">
        <f>IF(WEEKDAY($P$2)=4,1,0)</f>
        <v>0</v>
      </c>
      <c r="P6" s="21">
        <f>IF(WEEKDAY($P$2)=5,1,0)</f>
        <v>0</v>
      </c>
      <c r="Q6" s="21">
        <f>IF(WEEKDAY($P$2)=6,1,0)</f>
        <v>0</v>
      </c>
      <c r="R6" s="22">
        <f>IF(WEEKDAY($P$2)=7,1,0)</f>
        <v>0</v>
      </c>
      <c r="S6" s="25" t="s">
        <v>18</v>
      </c>
      <c r="T6" s="25"/>
      <c r="U6" s="21">
        <f>IF(WEEKDAY($X$2)=1,1,0)</f>
        <v>0</v>
      </c>
      <c r="V6" s="21">
        <f>IF(WEEKDAY($X$2)=2,1,0)</f>
        <v>0</v>
      </c>
      <c r="W6" s="21">
        <f>IF(WEEKDAY($X$2)=3,1,0)</f>
        <v>1</v>
      </c>
      <c r="X6" s="21">
        <f>IF(WEEKDAY($X$2)=4,1,0)</f>
        <v>0</v>
      </c>
      <c r="Y6" s="21">
        <f>IF(WEEKDAY($X$2)=5,1,0)</f>
        <v>0</v>
      </c>
      <c r="Z6" s="21">
        <f>IF(WEEKDAY($X$2)=6,1,0)</f>
        <v>0</v>
      </c>
      <c r="AA6" s="21">
        <f>IF(WEEKDAY($X$2)=7,1,0)</f>
        <v>0</v>
      </c>
    </row>
    <row r="8" spans="1:29" ht="24.75" customHeight="1">
      <c r="A8" s="26"/>
      <c r="B8" s="27"/>
      <c r="C8" s="28" t="s">
        <v>19</v>
      </c>
      <c r="D8" s="29"/>
      <c r="E8" s="29"/>
      <c r="F8" s="29"/>
      <c r="G8" s="29"/>
      <c r="H8" s="30"/>
      <c r="I8" s="145">
        <v>2015</v>
      </c>
      <c r="J8" s="145"/>
      <c r="K8" s="145"/>
      <c r="N8" s="31" t="s">
        <v>20</v>
      </c>
      <c r="O8" s="32"/>
      <c r="P8" s="32"/>
      <c r="Q8" s="32"/>
      <c r="R8" s="32"/>
      <c r="S8" s="32"/>
    </row>
    <row r="9" spans="1:29" ht="15.75" customHeight="1" thickBot="1">
      <c r="A9" s="33"/>
      <c r="B9" s="33"/>
      <c r="C9" s="34" t="s">
        <v>21</v>
      </c>
      <c r="D9" s="35"/>
      <c r="E9" s="35"/>
      <c r="F9" s="35"/>
      <c r="G9" s="35"/>
      <c r="H9" s="30"/>
      <c r="I9" s="36"/>
      <c r="J9" s="36"/>
      <c r="K9" s="36"/>
    </row>
    <row r="10" spans="1:29" ht="7.5" customHeight="1">
      <c r="A10" s="37"/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40"/>
    </row>
    <row r="11" spans="1:29" ht="7.5" customHeight="1">
      <c r="A11" s="41"/>
      <c r="B11" s="42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</row>
    <row r="12" spans="1:29" ht="24.75">
      <c r="A12" s="45"/>
      <c r="B12" s="46"/>
      <c r="C12" s="47"/>
      <c r="D12" s="47"/>
      <c r="E12" s="47"/>
      <c r="F12" s="47"/>
      <c r="G12" s="47"/>
      <c r="H12" s="47"/>
      <c r="I12" s="47"/>
      <c r="J12" s="146" t="s">
        <v>22</v>
      </c>
      <c r="K12" s="147"/>
      <c r="L12" s="147"/>
      <c r="M12" s="147"/>
      <c r="N12" s="147"/>
      <c r="O12" s="147"/>
      <c r="P12" s="148">
        <f>I8</f>
        <v>2015</v>
      </c>
      <c r="Q12" s="148"/>
      <c r="R12" s="48"/>
      <c r="S12" s="49"/>
      <c r="T12" s="49"/>
      <c r="U12" s="50"/>
      <c r="V12" s="50"/>
      <c r="W12" s="50"/>
      <c r="X12" s="50"/>
      <c r="Y12" s="50"/>
      <c r="Z12" s="47"/>
      <c r="AA12" s="47"/>
      <c r="AB12" s="51"/>
    </row>
    <row r="13" spans="1:29" ht="20.25">
      <c r="A13" s="45"/>
      <c r="B13" s="46"/>
      <c r="C13" s="47"/>
      <c r="D13" s="47"/>
      <c r="E13" s="47"/>
      <c r="F13" s="47"/>
      <c r="G13" s="47"/>
      <c r="H13" s="47"/>
      <c r="I13" s="47"/>
      <c r="J13" s="52"/>
      <c r="K13" s="52"/>
      <c r="L13" s="52"/>
      <c r="M13" s="52"/>
      <c r="N13" s="52"/>
      <c r="O13" s="52"/>
      <c r="P13" s="53"/>
      <c r="Q13" s="53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51"/>
    </row>
    <row r="14" spans="1:29">
      <c r="A14" s="41"/>
      <c r="B14" s="42"/>
      <c r="C14" s="43"/>
      <c r="D14" s="43"/>
      <c r="E14" s="54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4"/>
    </row>
    <row r="15" spans="1:29">
      <c r="A15" s="41"/>
      <c r="B15" s="42"/>
      <c r="C15" s="43"/>
      <c r="D15" s="43"/>
      <c r="E15" s="54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4"/>
    </row>
    <row r="16" spans="1:29">
      <c r="A16" s="41"/>
      <c r="B16" s="42"/>
      <c r="C16" s="43"/>
      <c r="D16" s="43"/>
      <c r="E16" s="54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4"/>
    </row>
    <row r="17" spans="1:28">
      <c r="A17" s="41"/>
      <c r="B17" s="42"/>
      <c r="C17" s="43"/>
      <c r="D17" s="43"/>
      <c r="E17" s="54"/>
      <c r="F17" s="43"/>
      <c r="G17" s="43"/>
      <c r="H17" s="43"/>
      <c r="I17" s="43"/>
      <c r="J17" s="43"/>
      <c r="K17" s="43"/>
      <c r="L17" s="43"/>
      <c r="M17" s="43"/>
      <c r="N17" s="54"/>
      <c r="O17" s="43"/>
      <c r="P17" s="43"/>
      <c r="Q17" s="43"/>
      <c r="R17" s="43"/>
      <c r="S17" s="43"/>
      <c r="T17" s="43"/>
      <c r="U17" s="43"/>
      <c r="V17" s="43"/>
      <c r="W17" s="43"/>
      <c r="X17" s="54"/>
      <c r="Y17" s="43"/>
      <c r="Z17" s="43"/>
      <c r="AA17" s="43"/>
      <c r="AB17" s="44"/>
    </row>
    <row r="18" spans="1:28">
      <c r="A18" s="41"/>
      <c r="B18" s="42"/>
      <c r="C18" s="43"/>
      <c r="D18" s="43"/>
      <c r="E18" s="54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4"/>
    </row>
    <row r="19" spans="1:28">
      <c r="A19" s="41"/>
      <c r="B19" s="42"/>
      <c r="C19" s="43"/>
      <c r="D19" s="43"/>
      <c r="E19" s="54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4"/>
    </row>
    <row r="20" spans="1:28">
      <c r="A20" s="41"/>
      <c r="B20" s="42"/>
      <c r="C20" s="43"/>
      <c r="D20" s="43"/>
      <c r="E20" s="54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4"/>
    </row>
    <row r="21" spans="1:28" s="58" customFormat="1" ht="18" customHeight="1" thickBot="1">
      <c r="A21" s="55"/>
      <c r="B21" s="143" t="s">
        <v>23</v>
      </c>
      <c r="C21" s="144"/>
      <c r="D21" s="144"/>
      <c r="E21" s="144"/>
      <c r="F21" s="144"/>
      <c r="G21" s="144"/>
      <c r="H21" s="144"/>
      <c r="I21" s="144"/>
      <c r="J21" s="56"/>
      <c r="K21" s="137" t="s">
        <v>24</v>
      </c>
      <c r="L21" s="138"/>
      <c r="M21" s="138"/>
      <c r="N21" s="138"/>
      <c r="O21" s="138"/>
      <c r="P21" s="138"/>
      <c r="Q21" s="138"/>
      <c r="R21" s="138"/>
      <c r="S21" s="56"/>
      <c r="T21" s="135" t="s">
        <v>25</v>
      </c>
      <c r="U21" s="136"/>
      <c r="V21" s="136"/>
      <c r="W21" s="136"/>
      <c r="X21" s="136"/>
      <c r="Y21" s="136"/>
      <c r="Z21" s="136"/>
      <c r="AA21" s="136"/>
      <c r="AB21" s="57"/>
    </row>
    <row r="22" spans="1:28" ht="18" customHeight="1">
      <c r="A22" s="59"/>
      <c r="B22" s="60" t="s">
        <v>26</v>
      </c>
      <c r="C22" s="61" t="s">
        <v>27</v>
      </c>
      <c r="D22" s="62" t="s">
        <v>28</v>
      </c>
      <c r="E22" s="62" t="s">
        <v>29</v>
      </c>
      <c r="F22" s="62" t="s">
        <v>30</v>
      </c>
      <c r="G22" s="62" t="s">
        <v>31</v>
      </c>
      <c r="H22" s="62" t="s">
        <v>32</v>
      </c>
      <c r="I22" s="63" t="s">
        <v>33</v>
      </c>
      <c r="J22" s="64"/>
      <c r="K22" s="60" t="s">
        <v>26</v>
      </c>
      <c r="L22" s="61" t="s">
        <v>27</v>
      </c>
      <c r="M22" s="62" t="s">
        <v>28</v>
      </c>
      <c r="N22" s="62" t="s">
        <v>29</v>
      </c>
      <c r="O22" s="62" t="s">
        <v>30</v>
      </c>
      <c r="P22" s="62" t="s">
        <v>31</v>
      </c>
      <c r="Q22" s="62" t="s">
        <v>32</v>
      </c>
      <c r="R22" s="63" t="s">
        <v>33</v>
      </c>
      <c r="S22" s="64"/>
      <c r="T22" s="60" t="s">
        <v>26</v>
      </c>
      <c r="U22" s="61" t="s">
        <v>27</v>
      </c>
      <c r="V22" s="62" t="s">
        <v>28</v>
      </c>
      <c r="W22" s="62" t="s">
        <v>29</v>
      </c>
      <c r="X22" s="62" t="s">
        <v>30</v>
      </c>
      <c r="Y22" s="62" t="s">
        <v>31</v>
      </c>
      <c r="Z22" s="62" t="s">
        <v>32</v>
      </c>
      <c r="AA22" s="63" t="s">
        <v>33</v>
      </c>
      <c r="AB22" s="44"/>
    </row>
    <row r="23" spans="1:28" ht="18" customHeight="1">
      <c r="A23" s="65"/>
      <c r="B23" s="66">
        <v>1</v>
      </c>
      <c r="C23" s="67">
        <f>IF($C$3=1,1,0)</f>
        <v>0</v>
      </c>
      <c r="D23" s="68">
        <f>IF($D$3=1,1, IF(C23&gt;0,C23+1, 0))</f>
        <v>0</v>
      </c>
      <c r="E23" s="68">
        <f>IF($E$3=1,1, IF(D23&gt;0,D23+1, 0))</f>
        <v>0</v>
      </c>
      <c r="F23" s="68">
        <f>IF($F$3=1,1, IF(E23&gt;0,E23+1, 0))</f>
        <v>0</v>
      </c>
      <c r="G23" s="68">
        <f>IF($G$3=1,1, IF(F23&gt;0,F23+1, 0))</f>
        <v>1</v>
      </c>
      <c r="H23" s="68">
        <f>IF($H$3=1,1, IF(G23&gt;0,G23+1, 0))</f>
        <v>2</v>
      </c>
      <c r="I23" s="69">
        <f>IF($I$3=1,1, IF(H23&gt;0,H23+1, 0))</f>
        <v>3</v>
      </c>
      <c r="J23" s="70"/>
      <c r="K23" s="71">
        <f>IF(B28&gt;0,B27+1,B27)</f>
        <v>5</v>
      </c>
      <c r="L23" s="67">
        <f>IF($L$3=1,1,0)</f>
        <v>1</v>
      </c>
      <c r="M23" s="68">
        <f>IF($M$3=1,1, IF(L23&gt;0,L23+1, 0))</f>
        <v>2</v>
      </c>
      <c r="N23" s="68">
        <f>IF($N$3=1,1, IF(M23&gt;0,M23+1, 0))</f>
        <v>3</v>
      </c>
      <c r="O23" s="68">
        <f>IF($O$3=1,1, IF(N23&gt;0,N23+1, 0))</f>
        <v>4</v>
      </c>
      <c r="P23" s="68">
        <f>IF($P$3=1,1, IF(O23&gt;0,O23+1, 0))</f>
        <v>5</v>
      </c>
      <c r="Q23" s="68">
        <f>IF($Q$3=1,1, IF(P23&gt;0,P23+1, 0))</f>
        <v>6</v>
      </c>
      <c r="R23" s="69">
        <f>IF($R$3=1,1, IF(Q23&gt;0,Q23+1, 0))</f>
        <v>7</v>
      </c>
      <c r="S23" s="70"/>
      <c r="T23" s="71">
        <f>IF(K28&gt;0,K27+1,K27)</f>
        <v>9</v>
      </c>
      <c r="U23" s="67">
        <f>IF($U$3=1,1,0)</f>
        <v>1</v>
      </c>
      <c r="V23" s="68">
        <f>IF($V$3=1,1, IF(U23&gt;0,U23+1, 0))</f>
        <v>2</v>
      </c>
      <c r="W23" s="68">
        <f>IF($W$3=1,1, IF(V23&gt;0,V23+1, 0))</f>
        <v>3</v>
      </c>
      <c r="X23" s="68">
        <f>IF($X$3=1,1, IF(W23&gt;0,W23+1, 0))</f>
        <v>4</v>
      </c>
      <c r="Y23" s="68">
        <f>IF($Y$3=1,1, IF(X23&gt;0,X23+1, 0))</f>
        <v>5</v>
      </c>
      <c r="Z23" s="68">
        <f>IF($Z$3=1,1, IF(Y23&gt;0,Y23+1, 0))</f>
        <v>6</v>
      </c>
      <c r="AA23" s="69">
        <f>IF($AA$3=1,1, IF(Z23&gt;0,Z23+1, 0))</f>
        <v>7</v>
      </c>
      <c r="AB23" s="44"/>
    </row>
    <row r="24" spans="1:28" ht="18" customHeight="1">
      <c r="A24" s="65"/>
      <c r="B24" s="72">
        <f>B23+1</f>
        <v>2</v>
      </c>
      <c r="C24" s="73">
        <f>IF(AND(I23&gt;0,I23&lt;31),I23+1,0)</f>
        <v>4</v>
      </c>
      <c r="D24" s="74">
        <f t="shared" ref="D24:I28" si="0">IF(AND(C24&gt;0,C24&lt;31),C24+1,0)</f>
        <v>5</v>
      </c>
      <c r="E24" s="74">
        <f t="shared" si="0"/>
        <v>6</v>
      </c>
      <c r="F24" s="74">
        <f t="shared" si="0"/>
        <v>7</v>
      </c>
      <c r="G24" s="74">
        <f t="shared" si="0"/>
        <v>8</v>
      </c>
      <c r="H24" s="74">
        <f t="shared" si="0"/>
        <v>9</v>
      </c>
      <c r="I24" s="75">
        <f t="shared" si="0"/>
        <v>10</v>
      </c>
      <c r="J24" s="70"/>
      <c r="K24" s="71">
        <f>K23+1</f>
        <v>6</v>
      </c>
      <c r="L24" s="73">
        <f>IF(AND(R23&gt;0,R23&lt;$L$2),R23+1,0)</f>
        <v>8</v>
      </c>
      <c r="M24" s="74">
        <f t="shared" ref="M24:R29" si="1">IF(AND(L24&gt;0,L24&lt;$L$2),L24+1,0)</f>
        <v>9</v>
      </c>
      <c r="N24" s="74">
        <f t="shared" si="1"/>
        <v>10</v>
      </c>
      <c r="O24" s="74">
        <f t="shared" si="1"/>
        <v>11</v>
      </c>
      <c r="P24" s="74">
        <f t="shared" si="1"/>
        <v>12</v>
      </c>
      <c r="Q24" s="74">
        <f t="shared" si="1"/>
        <v>13</v>
      </c>
      <c r="R24" s="75">
        <f>IF(AND(Q24&gt;0,Q24&lt;$L$2),Q24+1,0)</f>
        <v>14</v>
      </c>
      <c r="S24" s="70"/>
      <c r="T24" s="71">
        <f>T23+1</f>
        <v>10</v>
      </c>
      <c r="U24" s="73">
        <f>IF(AND(AA23&gt;0,AA23&lt;31),AA23+1,0)</f>
        <v>8</v>
      </c>
      <c r="V24" s="74">
        <f t="shared" ref="V24:AA28" si="2">IF(AND(U24&gt;0,U24&lt;31),U24+1,0)</f>
        <v>9</v>
      </c>
      <c r="W24" s="74">
        <f t="shared" si="2"/>
        <v>10</v>
      </c>
      <c r="X24" s="74">
        <f t="shared" si="2"/>
        <v>11</v>
      </c>
      <c r="Y24" s="74">
        <f t="shared" si="2"/>
        <v>12</v>
      </c>
      <c r="Z24" s="74">
        <f t="shared" si="2"/>
        <v>13</v>
      </c>
      <c r="AA24" s="75">
        <f t="shared" si="2"/>
        <v>14</v>
      </c>
      <c r="AB24" s="44"/>
    </row>
    <row r="25" spans="1:28" ht="18" customHeight="1">
      <c r="A25" s="65"/>
      <c r="B25" s="72">
        <f>B24+1</f>
        <v>3</v>
      </c>
      <c r="C25" s="73">
        <f>IF(AND(I24&gt;0,I24&lt;31),I24+1,0)</f>
        <v>11</v>
      </c>
      <c r="D25" s="74">
        <f t="shared" si="0"/>
        <v>12</v>
      </c>
      <c r="E25" s="74">
        <f t="shared" si="0"/>
        <v>13</v>
      </c>
      <c r="F25" s="74">
        <f t="shared" si="0"/>
        <v>14</v>
      </c>
      <c r="G25" s="74">
        <f t="shared" si="0"/>
        <v>15</v>
      </c>
      <c r="H25" s="74">
        <f t="shared" si="0"/>
        <v>16</v>
      </c>
      <c r="I25" s="75">
        <f t="shared" si="0"/>
        <v>17</v>
      </c>
      <c r="J25" s="70"/>
      <c r="K25" s="71">
        <f>K24+1</f>
        <v>7</v>
      </c>
      <c r="L25" s="73">
        <f>IF(AND(R24&gt;0,R24&lt;$L$2),R24+1,0)</f>
        <v>15</v>
      </c>
      <c r="M25" s="74">
        <f t="shared" si="1"/>
        <v>16</v>
      </c>
      <c r="N25" s="74">
        <f t="shared" si="1"/>
        <v>17</v>
      </c>
      <c r="O25" s="74">
        <f t="shared" si="1"/>
        <v>18</v>
      </c>
      <c r="P25" s="74">
        <f t="shared" si="1"/>
        <v>19</v>
      </c>
      <c r="Q25" s="74">
        <f t="shared" si="1"/>
        <v>20</v>
      </c>
      <c r="R25" s="75">
        <f t="shared" si="1"/>
        <v>21</v>
      </c>
      <c r="S25" s="70"/>
      <c r="T25" s="71">
        <f>T24+1</f>
        <v>11</v>
      </c>
      <c r="U25" s="73">
        <f>IF(AND(AA24&gt;0,AA24&lt;31),AA24+1,0)</f>
        <v>15</v>
      </c>
      <c r="V25" s="74">
        <f t="shared" si="2"/>
        <v>16</v>
      </c>
      <c r="W25" s="74">
        <f t="shared" si="2"/>
        <v>17</v>
      </c>
      <c r="X25" s="74">
        <f t="shared" si="2"/>
        <v>18</v>
      </c>
      <c r="Y25" s="74">
        <f t="shared" si="2"/>
        <v>19</v>
      </c>
      <c r="Z25" s="74">
        <f t="shared" si="2"/>
        <v>20</v>
      </c>
      <c r="AA25" s="75">
        <f t="shared" si="2"/>
        <v>21</v>
      </c>
      <c r="AB25" s="44"/>
    </row>
    <row r="26" spans="1:28" ht="18" customHeight="1">
      <c r="A26" s="65"/>
      <c r="B26" s="72">
        <f>B25+1</f>
        <v>4</v>
      </c>
      <c r="C26" s="73">
        <f>IF(AND(I25&gt;0,I25&lt;31),I25+1,0)</f>
        <v>18</v>
      </c>
      <c r="D26" s="74">
        <f t="shared" si="0"/>
        <v>19</v>
      </c>
      <c r="E26" s="74">
        <f t="shared" si="0"/>
        <v>20</v>
      </c>
      <c r="F26" s="74">
        <f t="shared" si="0"/>
        <v>21</v>
      </c>
      <c r="G26" s="74">
        <f t="shared" si="0"/>
        <v>22</v>
      </c>
      <c r="H26" s="74">
        <f t="shared" si="0"/>
        <v>23</v>
      </c>
      <c r="I26" s="75">
        <f t="shared" si="0"/>
        <v>24</v>
      </c>
      <c r="J26" s="70"/>
      <c r="K26" s="71">
        <f>K25+1</f>
        <v>8</v>
      </c>
      <c r="L26" s="73">
        <f>IF(AND(R25&gt;0,R25&lt;$L$2),R25+1,0)</f>
        <v>22</v>
      </c>
      <c r="M26" s="74">
        <f t="shared" si="1"/>
        <v>23</v>
      </c>
      <c r="N26" s="74">
        <f t="shared" si="1"/>
        <v>24</v>
      </c>
      <c r="O26" s="74">
        <f t="shared" si="1"/>
        <v>25</v>
      </c>
      <c r="P26" s="74">
        <f t="shared" si="1"/>
        <v>26</v>
      </c>
      <c r="Q26" s="74">
        <f t="shared" si="1"/>
        <v>27</v>
      </c>
      <c r="R26" s="75">
        <f t="shared" si="1"/>
        <v>28</v>
      </c>
      <c r="S26" s="70"/>
      <c r="T26" s="71">
        <f>T25+1</f>
        <v>12</v>
      </c>
      <c r="U26" s="73">
        <f>IF(AND(AA25&gt;0,AA25&lt;31),AA25+1,0)</f>
        <v>22</v>
      </c>
      <c r="V26" s="74">
        <f t="shared" si="2"/>
        <v>23</v>
      </c>
      <c r="W26" s="74">
        <f t="shared" si="2"/>
        <v>24</v>
      </c>
      <c r="X26" s="74">
        <f t="shared" si="2"/>
        <v>25</v>
      </c>
      <c r="Y26" s="74">
        <f t="shared" si="2"/>
        <v>26</v>
      </c>
      <c r="Z26" s="74">
        <f t="shared" si="2"/>
        <v>27</v>
      </c>
      <c r="AA26" s="75">
        <f t="shared" si="2"/>
        <v>28</v>
      </c>
      <c r="AB26" s="44"/>
    </row>
    <row r="27" spans="1:28" ht="18" customHeight="1">
      <c r="A27" s="65"/>
      <c r="B27" s="72">
        <f>B26+1</f>
        <v>5</v>
      </c>
      <c r="C27" s="73">
        <f>IF(AND(I26&gt;0,I26&lt;31),I26+1,0)</f>
        <v>25</v>
      </c>
      <c r="D27" s="74">
        <f t="shared" si="0"/>
        <v>26</v>
      </c>
      <c r="E27" s="74">
        <f t="shared" si="0"/>
        <v>27</v>
      </c>
      <c r="F27" s="74">
        <f t="shared" si="0"/>
        <v>28</v>
      </c>
      <c r="G27" s="74">
        <f t="shared" si="0"/>
        <v>29</v>
      </c>
      <c r="H27" s="74">
        <f t="shared" si="0"/>
        <v>30</v>
      </c>
      <c r="I27" s="75">
        <f t="shared" si="0"/>
        <v>31</v>
      </c>
      <c r="J27" s="70"/>
      <c r="K27" s="71">
        <f>K26+1</f>
        <v>9</v>
      </c>
      <c r="L27" s="73">
        <f>IF(AND(R26&gt;0,R26&lt;$L$2),R26+1,0)</f>
        <v>0</v>
      </c>
      <c r="M27" s="74">
        <f t="shared" si="1"/>
        <v>0</v>
      </c>
      <c r="N27" s="74">
        <f t="shared" si="1"/>
        <v>0</v>
      </c>
      <c r="O27" s="74">
        <f t="shared" si="1"/>
        <v>0</v>
      </c>
      <c r="P27" s="74">
        <f t="shared" si="1"/>
        <v>0</v>
      </c>
      <c r="Q27" s="74">
        <f t="shared" si="1"/>
        <v>0</v>
      </c>
      <c r="R27" s="75">
        <f t="shared" si="1"/>
        <v>0</v>
      </c>
      <c r="S27" s="70"/>
      <c r="T27" s="71">
        <f>T26+1</f>
        <v>13</v>
      </c>
      <c r="U27" s="73">
        <f>IF(AND(AA26&gt;0,AA26&lt;31),AA26+1,0)</f>
        <v>29</v>
      </c>
      <c r="V27" s="74">
        <f t="shared" si="2"/>
        <v>30</v>
      </c>
      <c r="W27" s="74">
        <f t="shared" si="2"/>
        <v>31</v>
      </c>
      <c r="X27" s="74">
        <f t="shared" si="2"/>
        <v>0</v>
      </c>
      <c r="Y27" s="74">
        <f t="shared" si="2"/>
        <v>0</v>
      </c>
      <c r="Z27" s="76">
        <f t="shared" si="2"/>
        <v>0</v>
      </c>
      <c r="AA27" s="75">
        <f t="shared" si="2"/>
        <v>0</v>
      </c>
      <c r="AB27" s="44"/>
    </row>
    <row r="28" spans="1:28" ht="6" customHeight="1" thickBot="1">
      <c r="A28" s="65"/>
      <c r="B28" s="77">
        <f>IF(C28=0,0,B27+1)</f>
        <v>0</v>
      </c>
      <c r="C28" s="78">
        <f>IF(AND(I27&gt;0,I27&lt;31),I27+1,0)</f>
        <v>0</v>
      </c>
      <c r="D28" s="79">
        <f t="shared" si="0"/>
        <v>0</v>
      </c>
      <c r="E28" s="79">
        <f t="shared" si="0"/>
        <v>0</v>
      </c>
      <c r="F28" s="79">
        <f t="shared" si="0"/>
        <v>0</v>
      </c>
      <c r="G28" s="79">
        <f t="shared" si="0"/>
        <v>0</v>
      </c>
      <c r="H28" s="79">
        <f t="shared" si="0"/>
        <v>0</v>
      </c>
      <c r="I28" s="80">
        <f t="shared" si="0"/>
        <v>0</v>
      </c>
      <c r="J28" s="70"/>
      <c r="K28" s="81">
        <f>IF(L28=0,0,K27+1)</f>
        <v>0</v>
      </c>
      <c r="L28" s="82">
        <f>IF(AND(R27&gt;0,R27&lt;$L$2),R27+1,0)</f>
        <v>0</v>
      </c>
      <c r="M28" s="79">
        <f t="shared" si="1"/>
        <v>0</v>
      </c>
      <c r="N28" s="79">
        <f t="shared" si="1"/>
        <v>0</v>
      </c>
      <c r="O28" s="79">
        <f t="shared" si="1"/>
        <v>0</v>
      </c>
      <c r="P28" s="79">
        <f t="shared" si="1"/>
        <v>0</v>
      </c>
      <c r="Q28" s="79">
        <f t="shared" si="1"/>
        <v>0</v>
      </c>
      <c r="R28" s="80">
        <f t="shared" si="1"/>
        <v>0</v>
      </c>
      <c r="S28" s="70"/>
      <c r="T28" s="81">
        <f>IF(U28=0,0,T27+1)</f>
        <v>0</v>
      </c>
      <c r="U28" s="82">
        <f>IF(AND(AA27&gt;0,AA27&lt;31),AA27+1,0)</f>
        <v>0</v>
      </c>
      <c r="V28" s="79">
        <f t="shared" si="2"/>
        <v>0</v>
      </c>
      <c r="W28" s="79">
        <f t="shared" si="2"/>
        <v>0</v>
      </c>
      <c r="X28" s="79">
        <f t="shared" si="2"/>
        <v>0</v>
      </c>
      <c r="Y28" s="79">
        <f t="shared" si="2"/>
        <v>0</v>
      </c>
      <c r="Z28" s="79">
        <f t="shared" si="2"/>
        <v>0</v>
      </c>
      <c r="AA28" s="80">
        <f t="shared" si="2"/>
        <v>0</v>
      </c>
      <c r="AB28" s="44"/>
    </row>
    <row r="29" spans="1:28" ht="18" customHeight="1">
      <c r="A29" s="65"/>
      <c r="B29" s="83"/>
      <c r="C29" s="84"/>
      <c r="D29" s="43"/>
      <c r="E29" s="43"/>
      <c r="F29" s="43"/>
      <c r="G29" s="43"/>
      <c r="H29" s="43"/>
      <c r="I29" s="85"/>
      <c r="J29" s="70"/>
      <c r="K29" s="83"/>
      <c r="L29" s="85"/>
      <c r="M29" s="43"/>
      <c r="N29" s="43"/>
      <c r="O29" s="43" t="str">
        <f ca="1">IF(TODAY()=DATE(I8,2,14),"Sinh Nhat Tam","")</f>
        <v/>
      </c>
      <c r="P29" s="43">
        <f t="shared" ca="1" si="1"/>
        <v>0</v>
      </c>
      <c r="Q29" s="43">
        <f t="shared" ca="1" si="1"/>
        <v>0</v>
      </c>
      <c r="R29" s="85">
        <f t="shared" ca="1" si="1"/>
        <v>0</v>
      </c>
      <c r="S29" s="70"/>
      <c r="T29" s="83"/>
      <c r="U29" s="85"/>
      <c r="V29" s="43"/>
      <c r="W29" s="43"/>
      <c r="X29" s="43"/>
      <c r="Y29" s="43"/>
      <c r="Z29" s="43"/>
      <c r="AA29" s="85"/>
      <c r="AB29" s="44"/>
    </row>
    <row r="30" spans="1:28" ht="18" customHeight="1">
      <c r="A30" s="65"/>
      <c r="B30" s="83"/>
      <c r="C30" s="84"/>
      <c r="D30" s="43"/>
      <c r="E30" s="43"/>
      <c r="F30" s="43"/>
      <c r="G30" s="43"/>
      <c r="H30" s="43"/>
      <c r="I30" s="85"/>
      <c r="J30" s="70"/>
      <c r="K30" s="83"/>
      <c r="L30" s="85"/>
      <c r="M30" s="43"/>
      <c r="N30" s="43"/>
      <c r="O30" s="43"/>
      <c r="P30" s="43"/>
      <c r="Q30" s="43"/>
      <c r="R30" s="85"/>
      <c r="S30" s="70"/>
      <c r="T30" s="83"/>
      <c r="U30" s="85"/>
      <c r="V30" s="43"/>
      <c r="W30" s="43"/>
      <c r="X30" s="43"/>
      <c r="Y30" s="43"/>
      <c r="Z30" s="43"/>
      <c r="AA30" s="85"/>
      <c r="AB30" s="44"/>
    </row>
    <row r="31" spans="1:28" ht="18" customHeight="1">
      <c r="A31" s="65"/>
      <c r="B31" s="83"/>
      <c r="C31" s="84"/>
      <c r="D31" s="43"/>
      <c r="E31" s="43"/>
      <c r="F31" s="43"/>
      <c r="G31" s="54"/>
      <c r="H31" s="43"/>
      <c r="I31" s="85"/>
      <c r="J31" s="70"/>
      <c r="K31" s="54"/>
      <c r="L31" s="85"/>
      <c r="M31" s="43"/>
      <c r="N31" s="54"/>
      <c r="O31" s="43"/>
      <c r="P31" s="43"/>
      <c r="Q31" s="43"/>
      <c r="R31" s="85"/>
      <c r="S31" s="70"/>
      <c r="T31" s="83"/>
      <c r="U31" s="85"/>
      <c r="V31" s="43"/>
      <c r="W31" s="43"/>
      <c r="X31" s="43"/>
      <c r="Y31" s="43"/>
      <c r="Z31" s="43"/>
      <c r="AA31" s="85"/>
      <c r="AB31" s="44"/>
    </row>
    <row r="32" spans="1:28" ht="18" customHeight="1">
      <c r="A32" s="65"/>
      <c r="B32" s="83"/>
      <c r="C32" s="84"/>
      <c r="D32" s="43"/>
      <c r="E32" s="43"/>
      <c r="F32" s="43"/>
      <c r="G32" s="43"/>
      <c r="H32" s="43"/>
      <c r="I32" s="85"/>
      <c r="J32" s="70"/>
      <c r="K32" s="83"/>
      <c r="L32" s="85"/>
      <c r="M32" s="43"/>
      <c r="N32" s="43"/>
      <c r="O32" s="43"/>
      <c r="P32" s="43"/>
      <c r="Q32" s="43"/>
      <c r="R32" s="85"/>
      <c r="S32" s="70"/>
      <c r="T32" s="83"/>
      <c r="U32" s="85"/>
      <c r="V32" s="43"/>
      <c r="W32" s="43"/>
      <c r="X32" s="43"/>
      <c r="Y32" s="43"/>
      <c r="Z32" s="43"/>
      <c r="AA32" s="85"/>
      <c r="AB32" s="44"/>
    </row>
    <row r="33" spans="1:28" ht="18" customHeight="1">
      <c r="A33" s="65"/>
      <c r="B33" s="83"/>
      <c r="C33" s="84"/>
      <c r="D33" s="43"/>
      <c r="E33" s="43"/>
      <c r="F33" s="43"/>
      <c r="G33" s="43"/>
      <c r="H33" s="43"/>
      <c r="I33" s="85"/>
      <c r="J33" s="70"/>
      <c r="K33" s="83"/>
      <c r="L33" s="85"/>
      <c r="M33" s="43"/>
      <c r="N33" s="43"/>
      <c r="O33" s="43"/>
      <c r="P33" s="43"/>
      <c r="Q33" s="43"/>
      <c r="R33" s="85"/>
      <c r="S33" s="70"/>
      <c r="T33" s="83"/>
      <c r="U33" s="85"/>
      <c r="V33" s="43"/>
      <c r="W33" s="43"/>
      <c r="X33" s="43"/>
      <c r="Y33" s="43"/>
      <c r="Z33" s="43"/>
      <c r="AA33" s="85"/>
      <c r="AB33" s="44"/>
    </row>
    <row r="34" spans="1:28" ht="18" customHeight="1">
      <c r="A34" s="65"/>
      <c r="B34" s="70"/>
      <c r="C34" s="43"/>
      <c r="D34" s="43"/>
      <c r="E34" s="43"/>
      <c r="F34" s="43"/>
      <c r="G34" s="43"/>
      <c r="H34" s="43"/>
      <c r="I34" s="43"/>
      <c r="J34" s="70"/>
      <c r="K34" s="70"/>
      <c r="L34" s="43"/>
      <c r="M34" s="43"/>
      <c r="N34" s="43"/>
      <c r="O34" s="43"/>
      <c r="P34" s="43"/>
      <c r="Q34" s="43"/>
      <c r="R34" s="43"/>
      <c r="S34" s="70"/>
      <c r="T34" s="70"/>
      <c r="U34" s="43"/>
      <c r="V34" s="43"/>
      <c r="W34" s="43"/>
      <c r="X34" s="43"/>
      <c r="Y34" s="43"/>
      <c r="Z34" s="43"/>
      <c r="AA34" s="43"/>
      <c r="AB34" s="44"/>
    </row>
    <row r="35" spans="1:28" s="88" customFormat="1" ht="18" customHeight="1" thickBot="1">
      <c r="A35" s="86"/>
      <c r="B35" s="139" t="s">
        <v>34</v>
      </c>
      <c r="C35" s="140"/>
      <c r="D35" s="140"/>
      <c r="E35" s="140"/>
      <c r="F35" s="140"/>
      <c r="G35" s="140"/>
      <c r="H35" s="140"/>
      <c r="I35" s="140"/>
      <c r="J35" s="56"/>
      <c r="K35" s="141" t="s">
        <v>35</v>
      </c>
      <c r="L35" s="142"/>
      <c r="M35" s="142"/>
      <c r="N35" s="142"/>
      <c r="O35" s="142"/>
      <c r="P35" s="142"/>
      <c r="Q35" s="142"/>
      <c r="R35" s="142"/>
      <c r="S35" s="56"/>
      <c r="T35" s="137" t="s">
        <v>36</v>
      </c>
      <c r="U35" s="138"/>
      <c r="V35" s="138"/>
      <c r="W35" s="138"/>
      <c r="X35" s="138"/>
      <c r="Y35" s="138"/>
      <c r="Z35" s="138"/>
      <c r="AA35" s="138"/>
      <c r="AB35" s="87"/>
    </row>
    <row r="36" spans="1:28" ht="18" customHeight="1">
      <c r="A36" s="65"/>
      <c r="B36" s="60" t="s">
        <v>26</v>
      </c>
      <c r="C36" s="61" t="s">
        <v>27</v>
      </c>
      <c r="D36" s="62" t="s">
        <v>28</v>
      </c>
      <c r="E36" s="62" t="s">
        <v>29</v>
      </c>
      <c r="F36" s="62" t="s">
        <v>30</v>
      </c>
      <c r="G36" s="62" t="s">
        <v>31</v>
      </c>
      <c r="H36" s="62" t="s">
        <v>32</v>
      </c>
      <c r="I36" s="63" t="s">
        <v>33</v>
      </c>
      <c r="J36" s="64"/>
      <c r="K36" s="60" t="s">
        <v>26</v>
      </c>
      <c r="L36" s="61" t="s">
        <v>27</v>
      </c>
      <c r="M36" s="62" t="s">
        <v>28</v>
      </c>
      <c r="N36" s="62" t="s">
        <v>29</v>
      </c>
      <c r="O36" s="62" t="s">
        <v>30</v>
      </c>
      <c r="P36" s="62" t="s">
        <v>31</v>
      </c>
      <c r="Q36" s="62" t="s">
        <v>32</v>
      </c>
      <c r="R36" s="63" t="s">
        <v>33</v>
      </c>
      <c r="S36" s="64"/>
      <c r="T36" s="60" t="s">
        <v>26</v>
      </c>
      <c r="U36" s="61" t="s">
        <v>27</v>
      </c>
      <c r="V36" s="62" t="s">
        <v>28</v>
      </c>
      <c r="W36" s="62" t="s">
        <v>29</v>
      </c>
      <c r="X36" s="62" t="s">
        <v>30</v>
      </c>
      <c r="Y36" s="62" t="s">
        <v>31</v>
      </c>
      <c r="Z36" s="62" t="s">
        <v>32</v>
      </c>
      <c r="AA36" s="63" t="s">
        <v>33</v>
      </c>
      <c r="AB36" s="44"/>
    </row>
    <row r="37" spans="1:28" ht="18" customHeight="1">
      <c r="A37" s="65"/>
      <c r="B37" s="89">
        <f>IF(T28&gt;0,T28,T27+1)</f>
        <v>14</v>
      </c>
      <c r="C37" s="67">
        <f>IF($C$4=1,1,0)</f>
        <v>0</v>
      </c>
      <c r="D37" s="68">
        <f>IF($D$4=1,1, IF(C37&gt;0,C37+1, 0))</f>
        <v>0</v>
      </c>
      <c r="E37" s="68">
        <f>IF($E$4=1,1, IF(D37&gt;0,D37+1, 0))</f>
        <v>0</v>
      </c>
      <c r="F37" s="68">
        <f>IF($F$4=1,1, IF(E37&gt;0,E37+1, 0))</f>
        <v>1</v>
      </c>
      <c r="G37" s="68">
        <f>IF($G$4=1,1, IF(F37&gt;0,F37+1, 0))</f>
        <v>2</v>
      </c>
      <c r="H37" s="68">
        <f>IF($H$4=1,1, IF(G37&gt;0,G37+1, 0))</f>
        <v>3</v>
      </c>
      <c r="I37" s="69">
        <f>IF($I$4=1,1, IF(H37&gt;0,H37+1, 0))</f>
        <v>4</v>
      </c>
      <c r="J37" s="70"/>
      <c r="K37" s="71">
        <f>IF(B42&gt;0,B41+1,B41)</f>
        <v>18</v>
      </c>
      <c r="L37" s="67">
        <f>IF($L$4=1,1,0)</f>
        <v>0</v>
      </c>
      <c r="M37" s="68">
        <f>IF($M$4=1,1, IF(L37&gt;0,L37+1, 0))</f>
        <v>0</v>
      </c>
      <c r="N37" s="68">
        <f>IF($N$4=1,1, IF(M37&gt;0,M37+1, 0))</f>
        <v>0</v>
      </c>
      <c r="O37" s="68">
        <f>IF($O$4=1,1, IF(N37&gt;0,N37+1, 0))</f>
        <v>0</v>
      </c>
      <c r="P37" s="68">
        <f>IF($P$4=1,1, IF(O37&gt;0,O37+1, 0))</f>
        <v>0</v>
      </c>
      <c r="Q37" s="68">
        <f>IF($Q$4=1,1, IF(P37&gt;0,P37+1, 0))</f>
        <v>1</v>
      </c>
      <c r="R37" s="69">
        <f>IF($R$4=1,1, IF(Q37&gt;0,Q37+1, 0))</f>
        <v>2</v>
      </c>
      <c r="S37" s="70"/>
      <c r="T37" s="71">
        <f>IF(K42&gt;0,K41+1,K41)</f>
        <v>23</v>
      </c>
      <c r="U37" s="67">
        <f>IF($U$4=1,1,0)</f>
        <v>0</v>
      </c>
      <c r="V37" s="68">
        <f>IF($V$4=1,1, IF(U37&gt;0,U37+1, 0))</f>
        <v>1</v>
      </c>
      <c r="W37" s="68">
        <f>IF($W$4=1,1, IF(V37&gt;0,V37+1, 0))</f>
        <v>2</v>
      </c>
      <c r="X37" s="68">
        <f>IF($X$4=1,1, IF(W37&gt;0,W37+1, 0))</f>
        <v>3</v>
      </c>
      <c r="Y37" s="68">
        <f>IF($Y$4=1,1, IF(X37&gt;0,X37+1, 0))</f>
        <v>4</v>
      </c>
      <c r="Z37" s="68">
        <f>IF($Z$4=1,1, IF(Y37&gt;0,Y37+1, 0))</f>
        <v>5</v>
      </c>
      <c r="AA37" s="69">
        <f>IF($AA$4=1,1, IF(Z37&gt;0,Z37+1, 0))</f>
        <v>6</v>
      </c>
      <c r="AB37" s="44"/>
    </row>
    <row r="38" spans="1:28" ht="18" customHeight="1">
      <c r="A38" s="65"/>
      <c r="B38" s="71">
        <f>B37+1</f>
        <v>15</v>
      </c>
      <c r="C38" s="73">
        <f>IF(AND(I37&gt;0,I37&lt;30),I37+1,0)</f>
        <v>5</v>
      </c>
      <c r="D38" s="74">
        <f t="shared" ref="D38:I42" si="3">IF(AND(C38&gt;0,C38&lt;30),C38+1,0)</f>
        <v>6</v>
      </c>
      <c r="E38" s="74">
        <f t="shared" si="3"/>
        <v>7</v>
      </c>
      <c r="F38" s="74">
        <f t="shared" si="3"/>
        <v>8</v>
      </c>
      <c r="G38" s="74">
        <f t="shared" si="3"/>
        <v>9</v>
      </c>
      <c r="H38" s="74">
        <f t="shared" si="3"/>
        <v>10</v>
      </c>
      <c r="I38" s="75">
        <f t="shared" si="3"/>
        <v>11</v>
      </c>
      <c r="J38" s="70"/>
      <c r="K38" s="71">
        <f>K37+1</f>
        <v>19</v>
      </c>
      <c r="L38" s="73">
        <f>IF(AND(R37&gt;0,R37&lt;31),R37+1,0)</f>
        <v>3</v>
      </c>
      <c r="M38" s="74">
        <f t="shared" ref="M38:R42" si="4">IF(AND(L38&gt;0,L38&lt;31),L38+1,0)</f>
        <v>4</v>
      </c>
      <c r="N38" s="74">
        <f t="shared" si="4"/>
        <v>5</v>
      </c>
      <c r="O38" s="74">
        <f t="shared" si="4"/>
        <v>6</v>
      </c>
      <c r="P38" s="74">
        <f t="shared" si="4"/>
        <v>7</v>
      </c>
      <c r="Q38" s="74">
        <f t="shared" si="4"/>
        <v>8</v>
      </c>
      <c r="R38" s="75">
        <f t="shared" si="4"/>
        <v>9</v>
      </c>
      <c r="S38" s="70"/>
      <c r="T38" s="71">
        <f>T37+1</f>
        <v>24</v>
      </c>
      <c r="U38" s="73">
        <f>IF(AND(AA37&gt;0,AA37&lt;30),AA37+1,0)</f>
        <v>7</v>
      </c>
      <c r="V38" s="74">
        <f t="shared" ref="V38:AA42" si="5">IF(AND(U38&gt;0,U38&lt;30),U38+1,0)</f>
        <v>8</v>
      </c>
      <c r="W38" s="74">
        <f t="shared" si="5"/>
        <v>9</v>
      </c>
      <c r="X38" s="74">
        <f t="shared" si="5"/>
        <v>10</v>
      </c>
      <c r="Y38" s="74">
        <f t="shared" si="5"/>
        <v>11</v>
      </c>
      <c r="Z38" s="74">
        <f t="shared" si="5"/>
        <v>12</v>
      </c>
      <c r="AA38" s="75">
        <f t="shared" si="5"/>
        <v>13</v>
      </c>
      <c r="AB38" s="44"/>
    </row>
    <row r="39" spans="1:28" ht="18" customHeight="1">
      <c r="A39" s="65"/>
      <c r="B39" s="71">
        <f>B38+1</f>
        <v>16</v>
      </c>
      <c r="C39" s="73">
        <f>IF(AND(I38&gt;0,I38&lt;30),I38+1,0)</f>
        <v>12</v>
      </c>
      <c r="D39" s="74">
        <f t="shared" si="3"/>
        <v>13</v>
      </c>
      <c r="E39" s="74">
        <f t="shared" si="3"/>
        <v>14</v>
      </c>
      <c r="F39" s="74">
        <f t="shared" si="3"/>
        <v>15</v>
      </c>
      <c r="G39" s="74">
        <f t="shared" si="3"/>
        <v>16</v>
      </c>
      <c r="H39" s="74">
        <f t="shared" si="3"/>
        <v>17</v>
      </c>
      <c r="I39" s="75">
        <f t="shared" si="3"/>
        <v>18</v>
      </c>
      <c r="J39" s="70"/>
      <c r="K39" s="71">
        <f>K38+1</f>
        <v>20</v>
      </c>
      <c r="L39" s="73">
        <f>IF(AND(R38&gt;0,R38&lt;31),R38+1,0)</f>
        <v>10</v>
      </c>
      <c r="M39" s="74">
        <f t="shared" si="4"/>
        <v>11</v>
      </c>
      <c r="N39" s="74">
        <f t="shared" si="4"/>
        <v>12</v>
      </c>
      <c r="O39" s="74">
        <f t="shared" si="4"/>
        <v>13</v>
      </c>
      <c r="P39" s="74">
        <f t="shared" si="4"/>
        <v>14</v>
      </c>
      <c r="Q39" s="74">
        <f t="shared" si="4"/>
        <v>15</v>
      </c>
      <c r="R39" s="75">
        <f t="shared" si="4"/>
        <v>16</v>
      </c>
      <c r="S39" s="70"/>
      <c r="T39" s="71">
        <f>T38+1</f>
        <v>25</v>
      </c>
      <c r="U39" s="73">
        <f>IF(AND(AA38&gt;0,AA38&lt;30),AA38+1,0)</f>
        <v>14</v>
      </c>
      <c r="V39" s="74">
        <f t="shared" si="5"/>
        <v>15</v>
      </c>
      <c r="W39" s="74">
        <f t="shared" si="5"/>
        <v>16</v>
      </c>
      <c r="X39" s="74">
        <f t="shared" si="5"/>
        <v>17</v>
      </c>
      <c r="Y39" s="74">
        <f t="shared" si="5"/>
        <v>18</v>
      </c>
      <c r="Z39" s="74">
        <f t="shared" si="5"/>
        <v>19</v>
      </c>
      <c r="AA39" s="75">
        <f t="shared" si="5"/>
        <v>20</v>
      </c>
      <c r="AB39" s="44"/>
    </row>
    <row r="40" spans="1:28" ht="18" customHeight="1">
      <c r="A40" s="65"/>
      <c r="B40" s="71">
        <f>B39+1</f>
        <v>17</v>
      </c>
      <c r="C40" s="73">
        <f>IF(AND(I39&gt;0,I39&lt;30),I39+1,0)</f>
        <v>19</v>
      </c>
      <c r="D40" s="74">
        <f t="shared" si="3"/>
        <v>20</v>
      </c>
      <c r="E40" s="74">
        <f t="shared" si="3"/>
        <v>21</v>
      </c>
      <c r="F40" s="74">
        <f t="shared" si="3"/>
        <v>22</v>
      </c>
      <c r="G40" s="74">
        <f t="shared" si="3"/>
        <v>23</v>
      </c>
      <c r="H40" s="74">
        <f t="shared" si="3"/>
        <v>24</v>
      </c>
      <c r="I40" s="75">
        <f t="shared" si="3"/>
        <v>25</v>
      </c>
      <c r="J40" s="70"/>
      <c r="K40" s="71">
        <f>K39+1</f>
        <v>21</v>
      </c>
      <c r="L40" s="73">
        <f>IF(AND(R39&gt;0,R39&lt;31),R39+1,0)</f>
        <v>17</v>
      </c>
      <c r="M40" s="74">
        <f t="shared" si="4"/>
        <v>18</v>
      </c>
      <c r="N40" s="74">
        <f t="shared" si="4"/>
        <v>19</v>
      </c>
      <c r="O40" s="74">
        <f t="shared" si="4"/>
        <v>20</v>
      </c>
      <c r="P40" s="74">
        <f t="shared" si="4"/>
        <v>21</v>
      </c>
      <c r="Q40" s="74">
        <f t="shared" si="4"/>
        <v>22</v>
      </c>
      <c r="R40" s="75">
        <f t="shared" si="4"/>
        <v>23</v>
      </c>
      <c r="S40" s="70"/>
      <c r="T40" s="71">
        <f>T39+1</f>
        <v>26</v>
      </c>
      <c r="U40" s="73">
        <f>IF(AND(AA39&gt;0,AA39&lt;30),AA39+1,0)</f>
        <v>21</v>
      </c>
      <c r="V40" s="74">
        <f t="shared" si="5"/>
        <v>22</v>
      </c>
      <c r="W40" s="74">
        <f t="shared" si="5"/>
        <v>23</v>
      </c>
      <c r="X40" s="74">
        <f t="shared" si="5"/>
        <v>24</v>
      </c>
      <c r="Y40" s="74">
        <f t="shared" si="5"/>
        <v>25</v>
      </c>
      <c r="Z40" s="74">
        <f t="shared" si="5"/>
        <v>26</v>
      </c>
      <c r="AA40" s="75">
        <f t="shared" si="5"/>
        <v>27</v>
      </c>
      <c r="AB40" s="44"/>
    </row>
    <row r="41" spans="1:28" ht="18" customHeight="1">
      <c r="A41" s="65"/>
      <c r="B41" s="71">
        <f>B40+1</f>
        <v>18</v>
      </c>
      <c r="C41" s="73">
        <f>IF(AND(I40&gt;0,I40&lt;30),I40+1,0)</f>
        <v>26</v>
      </c>
      <c r="D41" s="74">
        <f t="shared" si="3"/>
        <v>27</v>
      </c>
      <c r="E41" s="74">
        <f t="shared" si="3"/>
        <v>28</v>
      </c>
      <c r="F41" s="74">
        <f t="shared" si="3"/>
        <v>29</v>
      </c>
      <c r="G41" s="74">
        <f t="shared" si="3"/>
        <v>30</v>
      </c>
      <c r="H41" s="74">
        <f t="shared" si="3"/>
        <v>0</v>
      </c>
      <c r="I41" s="75">
        <f t="shared" si="3"/>
        <v>0</v>
      </c>
      <c r="J41" s="70"/>
      <c r="K41" s="71">
        <f>K40+1</f>
        <v>22</v>
      </c>
      <c r="L41" s="73">
        <f>IF(AND(R40&gt;0,R40&lt;31),R40+1,0)</f>
        <v>24</v>
      </c>
      <c r="M41" s="74">
        <f t="shared" si="4"/>
        <v>25</v>
      </c>
      <c r="N41" s="74">
        <f t="shared" si="4"/>
        <v>26</v>
      </c>
      <c r="O41" s="74">
        <f t="shared" si="4"/>
        <v>27</v>
      </c>
      <c r="P41" s="74">
        <f t="shared" si="4"/>
        <v>28</v>
      </c>
      <c r="Q41" s="74">
        <f t="shared" si="4"/>
        <v>29</v>
      </c>
      <c r="R41" s="75">
        <f t="shared" si="4"/>
        <v>30</v>
      </c>
      <c r="S41" s="70"/>
      <c r="T41" s="71">
        <f>T40+1</f>
        <v>27</v>
      </c>
      <c r="U41" s="73">
        <f>IF(AND(AA40&gt;0,AA40&lt;30),AA40+1,0)</f>
        <v>28</v>
      </c>
      <c r="V41" s="74">
        <f t="shared" si="5"/>
        <v>29</v>
      </c>
      <c r="W41" s="74">
        <f t="shared" si="5"/>
        <v>30</v>
      </c>
      <c r="X41" s="74">
        <f t="shared" si="5"/>
        <v>0</v>
      </c>
      <c r="Y41" s="74">
        <f t="shared" si="5"/>
        <v>0</v>
      </c>
      <c r="Z41" s="74">
        <f t="shared" si="5"/>
        <v>0</v>
      </c>
      <c r="AA41" s="75">
        <f t="shared" si="5"/>
        <v>0</v>
      </c>
      <c r="AB41" s="44"/>
    </row>
    <row r="42" spans="1:28" ht="18" customHeight="1" thickBot="1">
      <c r="A42" s="65"/>
      <c r="B42" s="81">
        <f>IF(C42=0,0,B41+1)</f>
        <v>0</v>
      </c>
      <c r="C42" s="78">
        <f>IF(AND(I41&gt;0,I41&lt;30),I41+1,0)</f>
        <v>0</v>
      </c>
      <c r="D42" s="79">
        <f t="shared" si="3"/>
        <v>0</v>
      </c>
      <c r="E42" s="79">
        <f t="shared" si="3"/>
        <v>0</v>
      </c>
      <c r="F42" s="79">
        <f t="shared" si="3"/>
        <v>0</v>
      </c>
      <c r="G42" s="79">
        <f t="shared" si="3"/>
        <v>0</v>
      </c>
      <c r="H42" s="79">
        <f t="shared" si="3"/>
        <v>0</v>
      </c>
      <c r="I42" s="80">
        <f t="shared" si="3"/>
        <v>0</v>
      </c>
      <c r="J42" s="70"/>
      <c r="K42" s="81">
        <f>IF(L42=0,0,K41+1)</f>
        <v>23</v>
      </c>
      <c r="L42" s="82">
        <f>IF(AND(R41&gt;0,R41&lt;31),R41+1,0)</f>
        <v>31</v>
      </c>
      <c r="M42" s="79">
        <f t="shared" si="4"/>
        <v>0</v>
      </c>
      <c r="N42" s="79">
        <f t="shared" si="4"/>
        <v>0</v>
      </c>
      <c r="O42" s="79">
        <f t="shared" si="4"/>
        <v>0</v>
      </c>
      <c r="P42" s="79">
        <f t="shared" si="4"/>
        <v>0</v>
      </c>
      <c r="Q42" s="79">
        <f t="shared" si="4"/>
        <v>0</v>
      </c>
      <c r="R42" s="80">
        <f t="shared" si="4"/>
        <v>0</v>
      </c>
      <c r="S42" s="70"/>
      <c r="T42" s="81">
        <f>IF(U42=0,0,T41+1)</f>
        <v>0</v>
      </c>
      <c r="U42" s="82">
        <f>IF(AND(AA41&gt;0,AA41&lt;30),AA41+1,0)</f>
        <v>0</v>
      </c>
      <c r="V42" s="79">
        <f t="shared" si="5"/>
        <v>0</v>
      </c>
      <c r="W42" s="79">
        <f t="shared" si="5"/>
        <v>0</v>
      </c>
      <c r="X42" s="79">
        <f t="shared" si="5"/>
        <v>0</v>
      </c>
      <c r="Y42" s="79">
        <f t="shared" si="5"/>
        <v>0</v>
      </c>
      <c r="Z42" s="79">
        <f t="shared" si="5"/>
        <v>0</v>
      </c>
      <c r="AA42" s="80">
        <f t="shared" si="5"/>
        <v>0</v>
      </c>
      <c r="AB42" s="44"/>
    </row>
    <row r="43" spans="1:28" ht="18" customHeight="1">
      <c r="A43" s="65"/>
      <c r="B43" s="90"/>
      <c r="C43" s="91"/>
      <c r="D43" s="92"/>
      <c r="E43" s="92"/>
      <c r="F43" s="92"/>
      <c r="G43" s="92"/>
      <c r="H43" s="92"/>
      <c r="I43" s="93"/>
      <c r="J43" s="70"/>
      <c r="K43" s="90"/>
      <c r="L43" s="93"/>
      <c r="M43" s="92"/>
      <c r="N43" s="92"/>
      <c r="O43" s="92"/>
      <c r="P43" s="92"/>
      <c r="Q43" s="92"/>
      <c r="R43" s="93"/>
      <c r="S43" s="70"/>
      <c r="T43" s="90"/>
      <c r="U43" s="93"/>
      <c r="V43" s="92"/>
      <c r="W43" s="92"/>
      <c r="X43" s="92"/>
      <c r="Y43" s="92"/>
      <c r="Z43" s="92"/>
      <c r="AA43" s="93"/>
      <c r="AB43" s="44"/>
    </row>
    <row r="44" spans="1:28" ht="18" customHeight="1">
      <c r="A44" s="65"/>
      <c r="B44" s="70"/>
      <c r="C44" s="43"/>
      <c r="D44" s="43"/>
      <c r="E44" s="43"/>
      <c r="F44" s="43"/>
      <c r="G44" s="43"/>
      <c r="H44" s="43"/>
      <c r="I44" s="43"/>
      <c r="J44" s="70"/>
      <c r="K44" s="70"/>
      <c r="L44" s="43"/>
      <c r="M44" s="43"/>
      <c r="N44" s="43"/>
      <c r="O44" s="43"/>
      <c r="P44" s="43"/>
      <c r="Q44" s="43"/>
      <c r="R44" s="43"/>
      <c r="S44" s="70"/>
      <c r="T44" s="70"/>
      <c r="U44" s="43"/>
      <c r="V44" s="43"/>
      <c r="W44" s="43"/>
      <c r="X44" s="43"/>
      <c r="Y44" s="43"/>
      <c r="Z44" s="43"/>
      <c r="AA44" s="43"/>
      <c r="AB44" s="44"/>
    </row>
    <row r="45" spans="1:28" ht="18" customHeight="1">
      <c r="A45" s="65"/>
      <c r="B45" s="70"/>
      <c r="C45" s="43"/>
      <c r="D45" s="43"/>
      <c r="E45" s="43"/>
      <c r="F45" s="43"/>
      <c r="G45" s="43"/>
      <c r="H45" s="43"/>
      <c r="I45" s="43"/>
      <c r="J45" s="70"/>
      <c r="K45" s="70"/>
      <c r="L45" s="43"/>
      <c r="M45" s="43"/>
      <c r="N45" s="54"/>
      <c r="O45" s="43"/>
      <c r="P45" s="43"/>
      <c r="Q45" s="43"/>
      <c r="R45" s="43"/>
      <c r="S45" s="70"/>
      <c r="T45" s="70"/>
      <c r="U45" s="43"/>
      <c r="V45" s="54"/>
      <c r="W45" s="43"/>
      <c r="X45" s="43"/>
      <c r="Y45" s="43"/>
      <c r="Z45" s="43"/>
      <c r="AA45" s="43"/>
      <c r="AB45" s="44"/>
    </row>
    <row r="46" spans="1:28" ht="18" customHeight="1">
      <c r="A46" s="65"/>
      <c r="B46" s="70"/>
      <c r="C46" s="43"/>
      <c r="D46" s="43"/>
      <c r="E46" s="54"/>
      <c r="F46" s="43"/>
      <c r="G46" s="43"/>
      <c r="H46" s="43"/>
      <c r="I46" s="43"/>
      <c r="J46" s="70"/>
      <c r="K46" s="70"/>
      <c r="L46" s="43"/>
      <c r="M46" s="43"/>
      <c r="N46" s="43"/>
      <c r="O46" s="43"/>
      <c r="P46" s="43"/>
      <c r="Q46" s="43"/>
      <c r="R46" s="43"/>
      <c r="S46" s="70"/>
      <c r="T46" s="70"/>
      <c r="U46" s="43"/>
      <c r="V46" s="43"/>
      <c r="W46" s="43"/>
      <c r="X46" s="43"/>
      <c r="Y46" s="43"/>
      <c r="Z46" s="43"/>
      <c r="AA46" s="43"/>
      <c r="AB46" s="44"/>
    </row>
    <row r="47" spans="1:28" ht="18" customHeight="1">
      <c r="A47" s="65"/>
      <c r="B47" s="70"/>
      <c r="C47" s="43"/>
      <c r="D47" s="43"/>
      <c r="E47" s="43"/>
      <c r="F47" s="43"/>
      <c r="G47" s="43"/>
      <c r="H47" s="43"/>
      <c r="I47" s="43"/>
      <c r="J47" s="70"/>
      <c r="K47" s="70"/>
      <c r="L47" s="43"/>
      <c r="M47" s="43"/>
      <c r="N47" s="43"/>
      <c r="O47" s="43"/>
      <c r="P47" s="43"/>
      <c r="Q47" s="43"/>
      <c r="R47" s="43"/>
      <c r="S47" s="70"/>
      <c r="T47" s="70"/>
      <c r="U47" s="43"/>
      <c r="V47" s="43"/>
      <c r="W47" s="43"/>
      <c r="X47" s="43"/>
      <c r="Y47" s="43"/>
      <c r="Z47" s="43"/>
      <c r="AA47" s="43"/>
      <c r="AB47" s="44"/>
    </row>
    <row r="48" spans="1:28" ht="18" customHeight="1">
      <c r="A48" s="65"/>
      <c r="B48" s="70"/>
      <c r="C48" s="43"/>
      <c r="D48" s="43"/>
      <c r="E48" s="43"/>
      <c r="F48" s="43"/>
      <c r="G48" s="43"/>
      <c r="H48" s="43"/>
      <c r="I48" s="43"/>
      <c r="J48" s="70"/>
      <c r="K48" s="70"/>
      <c r="L48" s="43"/>
      <c r="M48" s="43"/>
      <c r="N48" s="43"/>
      <c r="O48" s="43"/>
      <c r="P48" s="43"/>
      <c r="Q48" s="43"/>
      <c r="R48" s="43"/>
      <c r="S48" s="70"/>
      <c r="T48" s="70"/>
      <c r="U48" s="43"/>
      <c r="V48" s="43"/>
      <c r="W48" s="43"/>
      <c r="X48" s="43"/>
      <c r="Y48" s="43"/>
      <c r="Z48" s="43"/>
      <c r="AA48" s="43"/>
      <c r="AB48" s="44"/>
    </row>
    <row r="49" spans="1:28" s="88" customFormat="1" ht="18" customHeight="1" thickBot="1">
      <c r="A49" s="86"/>
      <c r="B49" s="137" t="s">
        <v>37</v>
      </c>
      <c r="C49" s="138"/>
      <c r="D49" s="138"/>
      <c r="E49" s="138"/>
      <c r="F49" s="138"/>
      <c r="G49" s="138"/>
      <c r="H49" s="138"/>
      <c r="I49" s="138"/>
      <c r="J49" s="56"/>
      <c r="K49" s="139" t="s">
        <v>38</v>
      </c>
      <c r="L49" s="140"/>
      <c r="M49" s="140"/>
      <c r="N49" s="140"/>
      <c r="O49" s="140"/>
      <c r="P49" s="140"/>
      <c r="Q49" s="140"/>
      <c r="R49" s="140"/>
      <c r="S49" s="56"/>
      <c r="T49" s="143" t="s">
        <v>39</v>
      </c>
      <c r="U49" s="144"/>
      <c r="V49" s="144"/>
      <c r="W49" s="144"/>
      <c r="X49" s="144"/>
      <c r="Y49" s="144"/>
      <c r="Z49" s="144"/>
      <c r="AA49" s="144"/>
      <c r="AB49" s="87"/>
    </row>
    <row r="50" spans="1:28" ht="18" customHeight="1">
      <c r="A50" s="65"/>
      <c r="B50" s="60" t="s">
        <v>26</v>
      </c>
      <c r="C50" s="61" t="s">
        <v>27</v>
      </c>
      <c r="D50" s="62" t="s">
        <v>28</v>
      </c>
      <c r="E50" s="62" t="s">
        <v>29</v>
      </c>
      <c r="F50" s="62" t="s">
        <v>30</v>
      </c>
      <c r="G50" s="62" t="s">
        <v>31</v>
      </c>
      <c r="H50" s="62" t="s">
        <v>32</v>
      </c>
      <c r="I50" s="63" t="s">
        <v>33</v>
      </c>
      <c r="J50" s="64"/>
      <c r="K50" s="60" t="s">
        <v>26</v>
      </c>
      <c r="L50" s="61" t="s">
        <v>27</v>
      </c>
      <c r="M50" s="62" t="s">
        <v>28</v>
      </c>
      <c r="N50" s="62" t="s">
        <v>29</v>
      </c>
      <c r="O50" s="62" t="s">
        <v>30</v>
      </c>
      <c r="P50" s="62" t="s">
        <v>31</v>
      </c>
      <c r="Q50" s="62" t="s">
        <v>32</v>
      </c>
      <c r="R50" s="63" t="s">
        <v>33</v>
      </c>
      <c r="S50" s="64"/>
      <c r="T50" s="60" t="s">
        <v>26</v>
      </c>
      <c r="U50" s="61" t="s">
        <v>27</v>
      </c>
      <c r="V50" s="62" t="s">
        <v>28</v>
      </c>
      <c r="W50" s="62" t="s">
        <v>29</v>
      </c>
      <c r="X50" s="62" t="s">
        <v>30</v>
      </c>
      <c r="Y50" s="62" t="s">
        <v>31</v>
      </c>
      <c r="Z50" s="62" t="s">
        <v>32</v>
      </c>
      <c r="AA50" s="63" t="s">
        <v>33</v>
      </c>
      <c r="AB50" s="44"/>
    </row>
    <row r="51" spans="1:28" ht="18" customHeight="1">
      <c r="A51" s="65"/>
      <c r="B51" s="89">
        <f>IF(T42&gt;0,T42,T41+1)</f>
        <v>28</v>
      </c>
      <c r="C51" s="67">
        <f>IF($C$5=1,1,0)</f>
        <v>0</v>
      </c>
      <c r="D51" s="68">
        <f>IF($D$5=1,1, IF(C51&gt;0,C51+1, 0))</f>
        <v>0</v>
      </c>
      <c r="E51" s="68">
        <f>IF($E$5=1,1, IF(D51&gt;0,D51+1, 0))</f>
        <v>0</v>
      </c>
      <c r="F51" s="68">
        <f>IF($F$5=1,1, IF(E51&gt;0,E51+1, 0))</f>
        <v>1</v>
      </c>
      <c r="G51" s="68">
        <f>IF($G$5=1,1, IF(F51&gt;0,F51+1, 0))</f>
        <v>2</v>
      </c>
      <c r="H51" s="68">
        <f>IF($H$5=1,1, IF(G51&gt;0,G51+1, 0))</f>
        <v>3</v>
      </c>
      <c r="I51" s="69">
        <f>IF($I$5=1,1, IF(H51&gt;0,H51+1, 0))</f>
        <v>4</v>
      </c>
      <c r="J51" s="70"/>
      <c r="K51" s="71">
        <f>IF(B56&gt;0,B55+1,B55)</f>
        <v>32</v>
      </c>
      <c r="L51" s="67">
        <f>IF($L$5=1,1,0)</f>
        <v>0</v>
      </c>
      <c r="M51" s="68">
        <f>IF($M$5=1,1, IF(L51&gt;0,L51+1, 0))</f>
        <v>0</v>
      </c>
      <c r="N51" s="68">
        <f>IF($N$5=1,1, IF(M51&gt;0,M51+1, 0))</f>
        <v>0</v>
      </c>
      <c r="O51" s="68">
        <f>IF($O$5=1,1, IF(N51&gt;0,N51+1, 0))</f>
        <v>0</v>
      </c>
      <c r="P51" s="68">
        <f>IF($P$5=1,1, IF(O51&gt;0,O51+1, 0))</f>
        <v>0</v>
      </c>
      <c r="Q51" s="68">
        <f>IF($Q$5=1,1, IF(P51&gt;0,P51+1, 0))</f>
        <v>0</v>
      </c>
      <c r="R51" s="69">
        <f>IF($R$5=1,1, IF(Q51&gt;0,Q51+1, 0))</f>
        <v>1</v>
      </c>
      <c r="S51" s="70"/>
      <c r="T51" s="71">
        <f>IF(K56&gt;0,K55+1,K55)</f>
        <v>37</v>
      </c>
      <c r="U51" s="67">
        <f>IF($U$5=1,1,0)</f>
        <v>0</v>
      </c>
      <c r="V51" s="68">
        <f>IF($V$5=1,1, IF(U51&gt;0,U51+1, 0))</f>
        <v>0</v>
      </c>
      <c r="W51" s="68">
        <f>IF($W$5=1,1, IF(V51&gt;0,V51+1, 0))</f>
        <v>1</v>
      </c>
      <c r="X51" s="68">
        <f>IF($X$5=1,1, IF(W51&gt;0,W51+1, 0))</f>
        <v>2</v>
      </c>
      <c r="Y51" s="68">
        <f>IF($Y$5=1,1, IF(X51&gt;0,X51+1, 0))</f>
        <v>3</v>
      </c>
      <c r="Z51" s="94">
        <f>IF($Z$5=1,1, IF(Y51&gt;0,Y51+1, 0))</f>
        <v>4</v>
      </c>
      <c r="AA51" s="69">
        <f>IF($AA$5=1,1, IF(Z51&gt;0,Z51+1, 0))</f>
        <v>5</v>
      </c>
      <c r="AB51" s="44"/>
    </row>
    <row r="52" spans="1:28" ht="18" customHeight="1">
      <c r="A52" s="65"/>
      <c r="B52" s="71">
        <f>B51+1</f>
        <v>29</v>
      </c>
      <c r="C52" s="73">
        <f>IF(AND(I51&gt;0,I51&lt;31),I51+1,0)</f>
        <v>5</v>
      </c>
      <c r="D52" s="74">
        <f t="shared" ref="D52:I56" si="6">IF(AND(C52&gt;0,C52&lt;31),C52+1,0)</f>
        <v>6</v>
      </c>
      <c r="E52" s="74">
        <f t="shared" si="6"/>
        <v>7</v>
      </c>
      <c r="F52" s="74">
        <f t="shared" si="6"/>
        <v>8</v>
      </c>
      <c r="G52" s="74">
        <f t="shared" si="6"/>
        <v>9</v>
      </c>
      <c r="H52" s="74">
        <f t="shared" si="6"/>
        <v>10</v>
      </c>
      <c r="I52" s="75">
        <f t="shared" si="6"/>
        <v>11</v>
      </c>
      <c r="J52" s="70"/>
      <c r="K52" s="71">
        <f>K51+1</f>
        <v>33</v>
      </c>
      <c r="L52" s="73">
        <f>IF(AND(R51&gt;0,R51&lt;31),R51+1,0)</f>
        <v>2</v>
      </c>
      <c r="M52" s="74">
        <f t="shared" ref="M52:R56" si="7">IF(AND(L52&gt;0,L52&lt;31),L52+1,0)</f>
        <v>3</v>
      </c>
      <c r="N52" s="74">
        <f t="shared" si="7"/>
        <v>4</v>
      </c>
      <c r="O52" s="74">
        <f t="shared" si="7"/>
        <v>5</v>
      </c>
      <c r="P52" s="74">
        <f t="shared" si="7"/>
        <v>6</v>
      </c>
      <c r="Q52" s="74">
        <f t="shared" si="7"/>
        <v>7</v>
      </c>
      <c r="R52" s="75">
        <f t="shared" si="7"/>
        <v>8</v>
      </c>
      <c r="S52" s="70"/>
      <c r="T52" s="71">
        <f>T51+1</f>
        <v>38</v>
      </c>
      <c r="U52" s="73">
        <f>IF(AND(AA51&gt;0,AA51&lt;30),AA51+1,0)</f>
        <v>6</v>
      </c>
      <c r="V52" s="74">
        <f t="shared" ref="V52:AA56" si="8">IF(AND(U52&gt;0,U52&lt;30),U52+1,0)</f>
        <v>7</v>
      </c>
      <c r="W52" s="74">
        <f t="shared" si="8"/>
        <v>8</v>
      </c>
      <c r="X52" s="74">
        <f t="shared" si="8"/>
        <v>9</v>
      </c>
      <c r="Y52" s="74">
        <f t="shared" si="8"/>
        <v>10</v>
      </c>
      <c r="Z52" s="95">
        <f t="shared" si="8"/>
        <v>11</v>
      </c>
      <c r="AA52" s="75">
        <f t="shared" si="8"/>
        <v>12</v>
      </c>
      <c r="AB52" s="44"/>
    </row>
    <row r="53" spans="1:28" ht="18" customHeight="1">
      <c r="A53" s="65"/>
      <c r="B53" s="71">
        <f>B52+1</f>
        <v>30</v>
      </c>
      <c r="C53" s="73">
        <f>IF(AND(I52&gt;0,I52&lt;31),I52+1,0)</f>
        <v>12</v>
      </c>
      <c r="D53" s="74">
        <f t="shared" si="6"/>
        <v>13</v>
      </c>
      <c r="E53" s="74">
        <f t="shared" si="6"/>
        <v>14</v>
      </c>
      <c r="F53" s="74">
        <f t="shared" si="6"/>
        <v>15</v>
      </c>
      <c r="G53" s="74">
        <f t="shared" si="6"/>
        <v>16</v>
      </c>
      <c r="H53" s="74">
        <f t="shared" si="6"/>
        <v>17</v>
      </c>
      <c r="I53" s="75">
        <f t="shared" si="6"/>
        <v>18</v>
      </c>
      <c r="J53" s="70"/>
      <c r="K53" s="71">
        <f>K52+1</f>
        <v>34</v>
      </c>
      <c r="L53" s="73">
        <f>IF(AND(R52&gt;0,R52&lt;31),R52+1,0)</f>
        <v>9</v>
      </c>
      <c r="M53" s="74">
        <f t="shared" si="7"/>
        <v>10</v>
      </c>
      <c r="N53" s="74">
        <f t="shared" si="7"/>
        <v>11</v>
      </c>
      <c r="O53" s="74">
        <f t="shared" si="7"/>
        <v>12</v>
      </c>
      <c r="P53" s="74">
        <f t="shared" si="7"/>
        <v>13</v>
      </c>
      <c r="Q53" s="74">
        <f t="shared" si="7"/>
        <v>14</v>
      </c>
      <c r="R53" s="75">
        <f t="shared" si="7"/>
        <v>15</v>
      </c>
      <c r="S53" s="70"/>
      <c r="T53" s="71">
        <f>T52+1</f>
        <v>39</v>
      </c>
      <c r="U53" s="73">
        <f>IF(AND(AA52&gt;0,AA52&lt;30),AA52+1,0)</f>
        <v>13</v>
      </c>
      <c r="V53" s="74">
        <f t="shared" si="8"/>
        <v>14</v>
      </c>
      <c r="W53" s="74">
        <f t="shared" si="8"/>
        <v>15</v>
      </c>
      <c r="X53" s="74">
        <f t="shared" si="8"/>
        <v>16</v>
      </c>
      <c r="Y53" s="74">
        <f t="shared" si="8"/>
        <v>17</v>
      </c>
      <c r="Z53" s="95">
        <f t="shared" si="8"/>
        <v>18</v>
      </c>
      <c r="AA53" s="75">
        <f t="shared" si="8"/>
        <v>19</v>
      </c>
      <c r="AB53" s="44"/>
    </row>
    <row r="54" spans="1:28" ht="18" customHeight="1">
      <c r="A54" s="65"/>
      <c r="B54" s="71">
        <f>B53+1</f>
        <v>31</v>
      </c>
      <c r="C54" s="73">
        <f>IF(AND(I53&gt;0,I53&lt;31),I53+1,0)</f>
        <v>19</v>
      </c>
      <c r="D54" s="74">
        <f t="shared" si="6"/>
        <v>20</v>
      </c>
      <c r="E54" s="74">
        <f t="shared" si="6"/>
        <v>21</v>
      </c>
      <c r="F54" s="74">
        <f t="shared" si="6"/>
        <v>22</v>
      </c>
      <c r="G54" s="74">
        <f t="shared" si="6"/>
        <v>23</v>
      </c>
      <c r="H54" s="74">
        <f t="shared" si="6"/>
        <v>24</v>
      </c>
      <c r="I54" s="75">
        <f t="shared" si="6"/>
        <v>25</v>
      </c>
      <c r="J54" s="70"/>
      <c r="K54" s="71">
        <f>K53+1</f>
        <v>35</v>
      </c>
      <c r="L54" s="73">
        <f>IF(AND(R53&gt;0,R53&lt;31),R53+1,0)</f>
        <v>16</v>
      </c>
      <c r="M54" s="74">
        <f t="shared" si="7"/>
        <v>17</v>
      </c>
      <c r="N54" s="74">
        <f t="shared" si="7"/>
        <v>18</v>
      </c>
      <c r="O54" s="74">
        <f t="shared" si="7"/>
        <v>19</v>
      </c>
      <c r="P54" s="74">
        <f t="shared" si="7"/>
        <v>20</v>
      </c>
      <c r="Q54" s="74">
        <f t="shared" si="7"/>
        <v>21</v>
      </c>
      <c r="R54" s="75">
        <f t="shared" si="7"/>
        <v>22</v>
      </c>
      <c r="S54" s="70"/>
      <c r="T54" s="71">
        <f>T53+1</f>
        <v>40</v>
      </c>
      <c r="U54" s="73">
        <f>IF(AND(AA53&gt;0,AA53&lt;30),AA53+1,0)</f>
        <v>20</v>
      </c>
      <c r="V54" s="74">
        <f t="shared" si="8"/>
        <v>21</v>
      </c>
      <c r="W54" s="74">
        <f t="shared" si="8"/>
        <v>22</v>
      </c>
      <c r="X54" s="74">
        <f t="shared" si="8"/>
        <v>23</v>
      </c>
      <c r="Y54" s="74">
        <f t="shared" si="8"/>
        <v>24</v>
      </c>
      <c r="Z54" s="95">
        <f t="shared" si="8"/>
        <v>25</v>
      </c>
      <c r="AA54" s="75">
        <f t="shared" si="8"/>
        <v>26</v>
      </c>
      <c r="AB54" s="44"/>
    </row>
    <row r="55" spans="1:28" ht="18" customHeight="1">
      <c r="A55" s="65"/>
      <c r="B55" s="71">
        <f>B54+1</f>
        <v>32</v>
      </c>
      <c r="C55" s="73">
        <f>IF(AND(I54&gt;0,I54&lt;31),I54+1,0)</f>
        <v>26</v>
      </c>
      <c r="D55" s="74">
        <f t="shared" si="6"/>
        <v>27</v>
      </c>
      <c r="E55" s="74">
        <f t="shared" si="6"/>
        <v>28</v>
      </c>
      <c r="F55" s="74">
        <f t="shared" si="6"/>
        <v>29</v>
      </c>
      <c r="G55" s="74">
        <f t="shared" si="6"/>
        <v>30</v>
      </c>
      <c r="H55" s="74">
        <f t="shared" si="6"/>
        <v>31</v>
      </c>
      <c r="I55" s="75">
        <f t="shared" si="6"/>
        <v>0</v>
      </c>
      <c r="J55" s="70"/>
      <c r="K55" s="71">
        <f>K54+1</f>
        <v>36</v>
      </c>
      <c r="L55" s="73">
        <f>IF(AND(R54&gt;0,R54&lt;31),R54+1,0)</f>
        <v>23</v>
      </c>
      <c r="M55" s="74">
        <f t="shared" si="7"/>
        <v>24</v>
      </c>
      <c r="N55" s="74">
        <f t="shared" si="7"/>
        <v>25</v>
      </c>
      <c r="O55" s="74">
        <f t="shared" si="7"/>
        <v>26</v>
      </c>
      <c r="P55" s="74">
        <f t="shared" si="7"/>
        <v>27</v>
      </c>
      <c r="Q55" s="74">
        <f t="shared" si="7"/>
        <v>28</v>
      </c>
      <c r="R55" s="75">
        <f t="shared" si="7"/>
        <v>29</v>
      </c>
      <c r="S55" s="70"/>
      <c r="T55" s="71">
        <f>T54+1</f>
        <v>41</v>
      </c>
      <c r="U55" s="73">
        <f>IF(AND(AA54&gt;0,AA54&lt;30),AA54+1,0)</f>
        <v>27</v>
      </c>
      <c r="V55" s="74">
        <f t="shared" si="8"/>
        <v>28</v>
      </c>
      <c r="W55" s="74">
        <f t="shared" si="8"/>
        <v>29</v>
      </c>
      <c r="X55" s="74">
        <f t="shared" si="8"/>
        <v>30</v>
      </c>
      <c r="Y55" s="74">
        <f t="shared" si="8"/>
        <v>0</v>
      </c>
      <c r="Z55" s="95">
        <f t="shared" si="8"/>
        <v>0</v>
      </c>
      <c r="AA55" s="75">
        <f t="shared" si="8"/>
        <v>0</v>
      </c>
      <c r="AB55" s="44"/>
    </row>
    <row r="56" spans="1:28" ht="18" customHeight="1" thickBot="1">
      <c r="A56" s="65"/>
      <c r="B56" s="81">
        <f>IF(C56=0,0,B55+1)</f>
        <v>0</v>
      </c>
      <c r="C56" s="78">
        <f>IF(AND(I55&gt;0,I55&lt;31),I55+1,0)</f>
        <v>0</v>
      </c>
      <c r="D56" s="79">
        <f t="shared" si="6"/>
        <v>0</v>
      </c>
      <c r="E56" s="79">
        <f t="shared" si="6"/>
        <v>0</v>
      </c>
      <c r="F56" s="79">
        <f t="shared" si="6"/>
        <v>0</v>
      </c>
      <c r="G56" s="79">
        <f t="shared" si="6"/>
        <v>0</v>
      </c>
      <c r="H56" s="79">
        <f t="shared" si="6"/>
        <v>0</v>
      </c>
      <c r="I56" s="80">
        <f t="shared" si="6"/>
        <v>0</v>
      </c>
      <c r="J56" s="70"/>
      <c r="K56" s="81">
        <f>IF(L56=0,0,K55+1)</f>
        <v>37</v>
      </c>
      <c r="L56" s="82">
        <f>IF(AND(R55&gt;0,R55&lt;31),R55+1,0)</f>
        <v>30</v>
      </c>
      <c r="M56" s="79">
        <f t="shared" si="7"/>
        <v>31</v>
      </c>
      <c r="N56" s="79">
        <f t="shared" si="7"/>
        <v>0</v>
      </c>
      <c r="O56" s="79">
        <f t="shared" si="7"/>
        <v>0</v>
      </c>
      <c r="P56" s="79">
        <f t="shared" si="7"/>
        <v>0</v>
      </c>
      <c r="Q56" s="79">
        <f t="shared" si="7"/>
        <v>0</v>
      </c>
      <c r="R56" s="80">
        <f t="shared" si="7"/>
        <v>0</v>
      </c>
      <c r="S56" s="70"/>
      <c r="T56" s="81">
        <f>IF(U56=0,0,T55+1)</f>
        <v>0</v>
      </c>
      <c r="U56" s="82">
        <f>IF(AND(AA55&gt;0,AA55&lt;30),AA55+1,0)</f>
        <v>0</v>
      </c>
      <c r="V56" s="79">
        <f t="shared" si="8"/>
        <v>0</v>
      </c>
      <c r="W56" s="79">
        <f t="shared" si="8"/>
        <v>0</v>
      </c>
      <c r="X56" s="79">
        <f t="shared" si="8"/>
        <v>0</v>
      </c>
      <c r="Y56" s="79">
        <f t="shared" si="8"/>
        <v>0</v>
      </c>
      <c r="Z56" s="79">
        <f t="shared" si="8"/>
        <v>0</v>
      </c>
      <c r="AA56" s="80">
        <f t="shared" si="8"/>
        <v>0</v>
      </c>
      <c r="AB56" s="44"/>
    </row>
    <row r="57" spans="1:28" ht="18" customHeight="1">
      <c r="A57" s="65"/>
      <c r="B57" s="70"/>
      <c r="C57" s="43"/>
      <c r="D57" s="43"/>
      <c r="E57" s="43"/>
      <c r="F57" s="43"/>
      <c r="G57" s="43"/>
      <c r="H57" s="43"/>
      <c r="I57" s="43"/>
      <c r="J57" s="70"/>
      <c r="K57" s="70"/>
      <c r="L57" s="43"/>
      <c r="M57" s="43"/>
      <c r="N57" s="43"/>
      <c r="O57" s="43"/>
      <c r="P57" s="43"/>
      <c r="Q57" s="43"/>
      <c r="R57" s="43"/>
      <c r="S57" s="70"/>
      <c r="T57" s="70"/>
      <c r="U57" s="43"/>
      <c r="V57" s="43"/>
      <c r="W57" s="43"/>
      <c r="X57" s="43"/>
      <c r="Y57" s="43"/>
      <c r="Z57" s="43"/>
      <c r="AA57" s="43"/>
      <c r="AB57" s="44"/>
    </row>
    <row r="58" spans="1:28" ht="18" customHeight="1">
      <c r="A58" s="65"/>
      <c r="B58" s="70"/>
      <c r="C58" s="43"/>
      <c r="D58" s="43"/>
      <c r="E58" s="43"/>
      <c r="F58" s="43"/>
      <c r="G58" s="43"/>
      <c r="H58" s="43"/>
      <c r="I58" s="43"/>
      <c r="J58" s="70"/>
      <c r="K58" s="70"/>
      <c r="L58" s="43"/>
      <c r="M58" s="43"/>
      <c r="N58" s="43"/>
      <c r="O58" s="43"/>
      <c r="P58" s="43"/>
      <c r="Q58" s="43"/>
      <c r="R58" s="43"/>
      <c r="S58" s="70"/>
      <c r="T58" s="70"/>
      <c r="U58" s="43"/>
      <c r="V58" s="43"/>
      <c r="W58" s="43"/>
      <c r="X58" s="43"/>
      <c r="Y58" s="43"/>
      <c r="Z58" s="43"/>
      <c r="AA58" s="43"/>
      <c r="AB58" s="44"/>
    </row>
    <row r="59" spans="1:28" ht="18" customHeight="1">
      <c r="A59" s="65"/>
      <c r="B59" s="70"/>
      <c r="C59" s="43"/>
      <c r="D59" s="43"/>
      <c r="E59" s="54"/>
      <c r="F59" s="43"/>
      <c r="G59" s="43"/>
      <c r="H59" s="43"/>
      <c r="I59" s="54"/>
      <c r="J59" s="70"/>
      <c r="K59" s="70"/>
      <c r="L59" s="43"/>
      <c r="M59" s="43"/>
      <c r="N59" s="54"/>
      <c r="O59" s="43"/>
      <c r="P59" s="43"/>
      <c r="Q59" s="43"/>
      <c r="R59" s="43"/>
      <c r="S59" s="70"/>
      <c r="T59" s="70"/>
      <c r="U59" s="43"/>
      <c r="V59" s="54"/>
      <c r="W59" s="43"/>
      <c r="X59" s="43"/>
      <c r="Y59" s="43"/>
      <c r="Z59" s="43"/>
      <c r="AA59" s="43"/>
      <c r="AB59" s="44"/>
    </row>
    <row r="60" spans="1:28" ht="18" customHeight="1">
      <c r="A60" s="65"/>
      <c r="B60" s="70"/>
      <c r="C60" s="43"/>
      <c r="D60" s="43"/>
      <c r="E60" s="43"/>
      <c r="F60" s="43"/>
      <c r="G60" s="43"/>
      <c r="H60" s="43"/>
      <c r="I60" s="43"/>
      <c r="J60" s="70"/>
      <c r="K60" s="70"/>
      <c r="L60" s="43"/>
      <c r="M60" s="43"/>
      <c r="N60" s="43"/>
      <c r="O60" s="43"/>
      <c r="P60" s="43"/>
      <c r="Q60" s="43"/>
      <c r="R60" s="43"/>
      <c r="S60" s="70"/>
      <c r="T60" s="70"/>
      <c r="U60" s="43"/>
      <c r="V60" s="43"/>
      <c r="W60" s="43"/>
      <c r="X60" s="43"/>
      <c r="Y60" s="43"/>
      <c r="Z60" s="43"/>
      <c r="AA60" s="43"/>
      <c r="AB60" s="44"/>
    </row>
    <row r="61" spans="1:28" ht="18" customHeight="1">
      <c r="A61" s="65"/>
      <c r="B61" s="70"/>
      <c r="C61" s="43"/>
      <c r="D61" s="43"/>
      <c r="E61" s="43"/>
      <c r="F61" s="43"/>
      <c r="G61" s="43"/>
      <c r="H61" s="43"/>
      <c r="I61" s="43"/>
      <c r="J61" s="70"/>
      <c r="K61" s="70"/>
      <c r="L61" s="43"/>
      <c r="M61" s="43"/>
      <c r="N61" s="43"/>
      <c r="O61" s="43"/>
      <c r="P61" s="43"/>
      <c r="Q61" s="43"/>
      <c r="R61" s="43"/>
      <c r="S61" s="70"/>
      <c r="T61" s="70"/>
      <c r="U61" s="43"/>
      <c r="V61" s="43"/>
      <c r="W61" s="43"/>
      <c r="X61" s="43"/>
      <c r="Y61" s="43"/>
      <c r="Z61" s="43"/>
      <c r="AA61" s="43"/>
      <c r="AB61" s="44"/>
    </row>
    <row r="62" spans="1:28" ht="18" customHeight="1">
      <c r="A62" s="65"/>
      <c r="B62" s="70"/>
      <c r="C62" s="43"/>
      <c r="D62" s="43"/>
      <c r="E62" s="43"/>
      <c r="F62" s="43"/>
      <c r="G62" s="43"/>
      <c r="H62" s="43"/>
      <c r="I62" s="43"/>
      <c r="J62" s="70"/>
      <c r="K62" s="70"/>
      <c r="L62" s="43"/>
      <c r="M62" s="43"/>
      <c r="N62" s="43"/>
      <c r="O62" s="43"/>
      <c r="P62" s="43"/>
      <c r="Q62" s="43"/>
      <c r="R62" s="43"/>
      <c r="S62" s="70"/>
      <c r="T62" s="70"/>
      <c r="U62" s="43"/>
      <c r="V62" s="43"/>
      <c r="W62" s="43"/>
      <c r="X62" s="43"/>
      <c r="Y62" s="43"/>
      <c r="Z62" s="43"/>
      <c r="AA62" s="43"/>
      <c r="AB62" s="44"/>
    </row>
    <row r="63" spans="1:28" s="88" customFormat="1" ht="18" customHeight="1" thickBot="1">
      <c r="A63" s="86"/>
      <c r="B63" s="135" t="s">
        <v>40</v>
      </c>
      <c r="C63" s="136"/>
      <c r="D63" s="136"/>
      <c r="E63" s="136"/>
      <c r="F63" s="136"/>
      <c r="G63" s="136"/>
      <c r="H63" s="136"/>
      <c r="I63" s="136"/>
      <c r="J63" s="56"/>
      <c r="K63" s="137" t="s">
        <v>41</v>
      </c>
      <c r="L63" s="138"/>
      <c r="M63" s="138"/>
      <c r="N63" s="138"/>
      <c r="O63" s="138"/>
      <c r="P63" s="138"/>
      <c r="Q63" s="138"/>
      <c r="R63" s="138"/>
      <c r="S63" s="56"/>
      <c r="T63" s="139" t="s">
        <v>42</v>
      </c>
      <c r="U63" s="140"/>
      <c r="V63" s="140"/>
      <c r="W63" s="140"/>
      <c r="X63" s="140"/>
      <c r="Y63" s="140"/>
      <c r="Z63" s="140"/>
      <c r="AA63" s="140"/>
      <c r="AB63" s="87"/>
    </row>
    <row r="64" spans="1:28" ht="18" customHeight="1">
      <c r="A64" s="65"/>
      <c r="B64" s="60" t="s">
        <v>26</v>
      </c>
      <c r="C64" s="61" t="s">
        <v>27</v>
      </c>
      <c r="D64" s="62" t="s">
        <v>28</v>
      </c>
      <c r="E64" s="62" t="s">
        <v>29</v>
      </c>
      <c r="F64" s="62" t="s">
        <v>30</v>
      </c>
      <c r="G64" s="62" t="s">
        <v>31</v>
      </c>
      <c r="H64" s="62" t="s">
        <v>32</v>
      </c>
      <c r="I64" s="63" t="s">
        <v>33</v>
      </c>
      <c r="J64" s="64"/>
      <c r="K64" s="60" t="s">
        <v>26</v>
      </c>
      <c r="L64" s="61" t="s">
        <v>27</v>
      </c>
      <c r="M64" s="62" t="s">
        <v>28</v>
      </c>
      <c r="N64" s="62" t="s">
        <v>29</v>
      </c>
      <c r="O64" s="62" t="s">
        <v>30</v>
      </c>
      <c r="P64" s="62" t="s">
        <v>31</v>
      </c>
      <c r="Q64" s="62" t="s">
        <v>32</v>
      </c>
      <c r="R64" s="63" t="s">
        <v>33</v>
      </c>
      <c r="S64" s="64"/>
      <c r="T64" s="60" t="s">
        <v>26</v>
      </c>
      <c r="U64" s="61" t="s">
        <v>27</v>
      </c>
      <c r="V64" s="62" t="s">
        <v>28</v>
      </c>
      <c r="W64" s="62" t="s">
        <v>29</v>
      </c>
      <c r="X64" s="62" t="s">
        <v>30</v>
      </c>
      <c r="Y64" s="62" t="s">
        <v>31</v>
      </c>
      <c r="Z64" s="62" t="s">
        <v>32</v>
      </c>
      <c r="AA64" s="63" t="s">
        <v>33</v>
      </c>
      <c r="AB64" s="44"/>
    </row>
    <row r="65" spans="1:28" ht="18" customHeight="1">
      <c r="A65" s="65"/>
      <c r="B65" s="89">
        <f>IF(T56&gt;0,T56,T55+1)</f>
        <v>42</v>
      </c>
      <c r="C65" s="96">
        <f>IF($C$6=1,1,0)</f>
        <v>0</v>
      </c>
      <c r="D65" s="68">
        <f>IF($D$6=1,1, IF(C65&gt;0,C65+1, 0))</f>
        <v>0</v>
      </c>
      <c r="E65" s="68">
        <f>IF($E$6=1,1, IF(D65&gt;0,D65+1, 0))</f>
        <v>0</v>
      </c>
      <c r="F65" s="68">
        <f>IF($F$6=1,1, IF(E65&gt;0,E65+1, 0))</f>
        <v>0</v>
      </c>
      <c r="G65" s="68">
        <f>IF($G$6=1,1, IF(F65&gt;0,F65+1, 0))</f>
        <v>1</v>
      </c>
      <c r="H65" s="68">
        <f>IF($H$6=1,1, IF(G65&gt;0,G65+1, 0))</f>
        <v>2</v>
      </c>
      <c r="I65" s="69">
        <f>IF($I$6=1,1, IF(H65&gt;0,H65+1, 0))</f>
        <v>3</v>
      </c>
      <c r="J65" s="70"/>
      <c r="K65" s="71">
        <f>IF(B70&gt;0,B69+1,B69)</f>
        <v>46</v>
      </c>
      <c r="L65" s="67">
        <f>IF($L$6=1,1,0)</f>
        <v>1</v>
      </c>
      <c r="M65" s="68">
        <f>IF($M$6=1,1, IF(L65&gt;0,L65+1, 0))</f>
        <v>2</v>
      </c>
      <c r="N65" s="68">
        <f>IF($N$6=1,1, IF(M65&gt;0,M65+1, 0))</f>
        <v>3</v>
      </c>
      <c r="O65" s="68">
        <f>IF($O$6=1,1, IF(N65&gt;0,N65+1, 0))</f>
        <v>4</v>
      </c>
      <c r="P65" s="68">
        <f>IF($P$6=1,1, IF(O65&gt;0,O65+1, 0))</f>
        <v>5</v>
      </c>
      <c r="Q65" s="68">
        <f>IF($Q$6=1,1, IF(P65&gt;0,P65+1, 0))</f>
        <v>6</v>
      </c>
      <c r="R65" s="69">
        <f>IF($R$6=1,1, IF(Q65&gt;0,Q65+1, 0))</f>
        <v>7</v>
      </c>
      <c r="S65" s="70"/>
      <c r="T65" s="71">
        <f>IF(K70&gt;0,K69+1,K69)</f>
        <v>50</v>
      </c>
      <c r="U65" s="67">
        <f>IF($U$6=1,1,0)</f>
        <v>0</v>
      </c>
      <c r="V65" s="68">
        <f>IF($V$6=1,1, IF(U65&gt;0,U65+1, 0))</f>
        <v>0</v>
      </c>
      <c r="W65" s="68">
        <f>IF($W$6=1,1, IF(V65&gt;0,V65+1, 0))</f>
        <v>1</v>
      </c>
      <c r="X65" s="68">
        <f>IF($X$6=1,1, IF(W65&gt;0,W65+1, 0))</f>
        <v>2</v>
      </c>
      <c r="Y65" s="68">
        <f>IF($Y$6=1,1, IF(X65&gt;0,X65+1, 0))</f>
        <v>3</v>
      </c>
      <c r="Z65" s="97">
        <f>IF($Z$6=1,1, IF(Y65&gt;0,Y65+1, 0))</f>
        <v>4</v>
      </c>
      <c r="AA65" s="69">
        <f>IF($AA$6=1,1, IF(Z65&gt;0,Z65+1, 0))</f>
        <v>5</v>
      </c>
      <c r="AB65" s="44"/>
    </row>
    <row r="66" spans="1:28" ht="18" customHeight="1">
      <c r="A66" s="65"/>
      <c r="B66" s="71">
        <f>B65+1</f>
        <v>43</v>
      </c>
      <c r="C66" s="73">
        <f>IF(AND(I65&gt;0,I65&lt;31),I65+1,0)</f>
        <v>4</v>
      </c>
      <c r="D66" s="74">
        <f t="shared" ref="D66:I70" si="9">IF(AND(C66&gt;0,C66&lt;31),C66+1,0)</f>
        <v>5</v>
      </c>
      <c r="E66" s="74">
        <f t="shared" si="9"/>
        <v>6</v>
      </c>
      <c r="F66" s="74">
        <f t="shared" si="9"/>
        <v>7</v>
      </c>
      <c r="G66" s="74">
        <f t="shared" si="9"/>
        <v>8</v>
      </c>
      <c r="H66" s="74">
        <f t="shared" si="9"/>
        <v>9</v>
      </c>
      <c r="I66" s="75">
        <f t="shared" si="9"/>
        <v>10</v>
      </c>
      <c r="J66" s="70"/>
      <c r="K66" s="71">
        <f>K65+1</f>
        <v>47</v>
      </c>
      <c r="L66" s="98">
        <f>IF(AND(R65&gt;0,R65&lt;30),R65+1,0)</f>
        <v>8</v>
      </c>
      <c r="M66" s="74">
        <f t="shared" ref="M66:R70" si="10">IF(AND(L66&gt;0,L66&lt;30),L66+1,0)</f>
        <v>9</v>
      </c>
      <c r="N66" s="74">
        <f t="shared" si="10"/>
        <v>10</v>
      </c>
      <c r="O66" s="74">
        <f t="shared" si="10"/>
        <v>11</v>
      </c>
      <c r="P66" s="74">
        <f t="shared" si="10"/>
        <v>12</v>
      </c>
      <c r="Q66" s="74">
        <f t="shared" si="10"/>
        <v>13</v>
      </c>
      <c r="R66" s="75">
        <f t="shared" si="10"/>
        <v>14</v>
      </c>
      <c r="S66" s="70"/>
      <c r="T66" s="71">
        <f>T65+1</f>
        <v>51</v>
      </c>
      <c r="U66" s="73">
        <f>IF(AND(AA65&gt;0,AA65&lt;31),AA65+1,0)</f>
        <v>6</v>
      </c>
      <c r="V66" s="74">
        <f t="shared" ref="V66:AA70" si="11">IF(AND(U66&gt;0,U66&lt;31),U66+1,0)</f>
        <v>7</v>
      </c>
      <c r="W66" s="74">
        <f t="shared" si="11"/>
        <v>8</v>
      </c>
      <c r="X66" s="74">
        <f t="shared" si="11"/>
        <v>9</v>
      </c>
      <c r="Y66" s="74">
        <f t="shared" si="11"/>
        <v>10</v>
      </c>
      <c r="Z66" s="99">
        <f t="shared" si="11"/>
        <v>11</v>
      </c>
      <c r="AA66" s="75">
        <f t="shared" si="11"/>
        <v>12</v>
      </c>
      <c r="AB66" s="44"/>
    </row>
    <row r="67" spans="1:28" ht="18" customHeight="1">
      <c r="A67" s="65"/>
      <c r="B67" s="71">
        <f>B66+1</f>
        <v>44</v>
      </c>
      <c r="C67" s="73">
        <f>IF(AND(I66&gt;0,I66&lt;31),I66+1,0)</f>
        <v>11</v>
      </c>
      <c r="D67" s="74">
        <f t="shared" si="9"/>
        <v>12</v>
      </c>
      <c r="E67" s="74">
        <f t="shared" si="9"/>
        <v>13</v>
      </c>
      <c r="F67" s="74">
        <f t="shared" si="9"/>
        <v>14</v>
      </c>
      <c r="G67" s="74">
        <f t="shared" si="9"/>
        <v>15</v>
      </c>
      <c r="H67" s="74">
        <f t="shared" si="9"/>
        <v>16</v>
      </c>
      <c r="I67" s="75">
        <f t="shared" si="9"/>
        <v>17</v>
      </c>
      <c r="J67" s="70"/>
      <c r="K67" s="71">
        <f>K66+1</f>
        <v>48</v>
      </c>
      <c r="L67" s="98">
        <f>IF(AND(R66&gt;0,R66&lt;30),R66+1,0)</f>
        <v>15</v>
      </c>
      <c r="M67" s="74">
        <f t="shared" si="10"/>
        <v>16</v>
      </c>
      <c r="N67" s="74">
        <f t="shared" si="10"/>
        <v>17</v>
      </c>
      <c r="O67" s="74">
        <f t="shared" si="10"/>
        <v>18</v>
      </c>
      <c r="P67" s="74">
        <f t="shared" si="10"/>
        <v>19</v>
      </c>
      <c r="Q67" s="74">
        <f t="shared" si="10"/>
        <v>20</v>
      </c>
      <c r="R67" s="75">
        <f t="shared" si="10"/>
        <v>21</v>
      </c>
      <c r="S67" s="70"/>
      <c r="T67" s="71">
        <f>T66+1</f>
        <v>52</v>
      </c>
      <c r="U67" s="73">
        <f>IF(AND(AA66&gt;0,AA66&lt;31),AA66+1,0)</f>
        <v>13</v>
      </c>
      <c r="V67" s="74">
        <f t="shared" si="11"/>
        <v>14</v>
      </c>
      <c r="W67" s="74">
        <f t="shared" si="11"/>
        <v>15</v>
      </c>
      <c r="X67" s="74">
        <f t="shared" si="11"/>
        <v>16</v>
      </c>
      <c r="Y67" s="74">
        <f t="shared" si="11"/>
        <v>17</v>
      </c>
      <c r="Z67" s="99">
        <f t="shared" si="11"/>
        <v>18</v>
      </c>
      <c r="AA67" s="75">
        <f t="shared" si="11"/>
        <v>19</v>
      </c>
      <c r="AB67" s="44"/>
    </row>
    <row r="68" spans="1:28" ht="18" customHeight="1">
      <c r="A68" s="65"/>
      <c r="B68" s="71">
        <f>B67+1</f>
        <v>45</v>
      </c>
      <c r="C68" s="73">
        <f>IF(AND(I67&gt;0,I67&lt;31),I67+1,0)</f>
        <v>18</v>
      </c>
      <c r="D68" s="74">
        <f t="shared" si="9"/>
        <v>19</v>
      </c>
      <c r="E68" s="74">
        <f t="shared" si="9"/>
        <v>20</v>
      </c>
      <c r="F68" s="74">
        <f t="shared" si="9"/>
        <v>21</v>
      </c>
      <c r="G68" s="74">
        <f t="shared" si="9"/>
        <v>22</v>
      </c>
      <c r="H68" s="74">
        <f t="shared" si="9"/>
        <v>23</v>
      </c>
      <c r="I68" s="75">
        <f t="shared" si="9"/>
        <v>24</v>
      </c>
      <c r="J68" s="70"/>
      <c r="K68" s="71">
        <f>K67+1</f>
        <v>49</v>
      </c>
      <c r="L68" s="98">
        <f>IF(AND(R67&gt;0,R67&lt;30),R67+1,0)</f>
        <v>22</v>
      </c>
      <c r="M68" s="74">
        <f t="shared" si="10"/>
        <v>23</v>
      </c>
      <c r="N68" s="74">
        <f t="shared" si="10"/>
        <v>24</v>
      </c>
      <c r="O68" s="74">
        <f t="shared" si="10"/>
        <v>25</v>
      </c>
      <c r="P68" s="74">
        <f t="shared" si="10"/>
        <v>26</v>
      </c>
      <c r="Q68" s="74">
        <f t="shared" si="10"/>
        <v>27</v>
      </c>
      <c r="R68" s="75">
        <f t="shared" si="10"/>
        <v>28</v>
      </c>
      <c r="S68" s="70"/>
      <c r="T68" s="71">
        <f>T67+1</f>
        <v>53</v>
      </c>
      <c r="U68" s="73">
        <f>IF(AND(AA67&gt;0,AA67&lt;31),AA67+1,0)</f>
        <v>20</v>
      </c>
      <c r="V68" s="74">
        <f t="shared" si="11"/>
        <v>21</v>
      </c>
      <c r="W68" s="74">
        <f t="shared" si="11"/>
        <v>22</v>
      </c>
      <c r="X68" s="74">
        <f t="shared" si="11"/>
        <v>23</v>
      </c>
      <c r="Y68" s="74">
        <f t="shared" si="11"/>
        <v>24</v>
      </c>
      <c r="Z68" s="99">
        <f t="shared" si="11"/>
        <v>25</v>
      </c>
      <c r="AA68" s="75">
        <f t="shared" si="11"/>
        <v>26</v>
      </c>
      <c r="AB68" s="44"/>
    </row>
    <row r="69" spans="1:28" ht="18" customHeight="1">
      <c r="A69" s="65"/>
      <c r="B69" s="71">
        <f>B68+1</f>
        <v>46</v>
      </c>
      <c r="C69" s="73">
        <f>IF(AND(I68&gt;0,I68&lt;31),I68+1,0)</f>
        <v>25</v>
      </c>
      <c r="D69" s="74">
        <f t="shared" si="9"/>
        <v>26</v>
      </c>
      <c r="E69" s="74">
        <f t="shared" si="9"/>
        <v>27</v>
      </c>
      <c r="F69" s="74">
        <f t="shared" si="9"/>
        <v>28</v>
      </c>
      <c r="G69" s="74">
        <f t="shared" si="9"/>
        <v>29</v>
      </c>
      <c r="H69" s="74">
        <f t="shared" si="9"/>
        <v>30</v>
      </c>
      <c r="I69" s="75">
        <f t="shared" si="9"/>
        <v>31</v>
      </c>
      <c r="J69" s="70"/>
      <c r="K69" s="71">
        <f>K68+1</f>
        <v>50</v>
      </c>
      <c r="L69" s="98">
        <f>IF(AND(R68&gt;0,R68&lt;30),R68+1,0)</f>
        <v>29</v>
      </c>
      <c r="M69" s="74">
        <f t="shared" si="10"/>
        <v>30</v>
      </c>
      <c r="N69" s="74">
        <f t="shared" si="10"/>
        <v>0</v>
      </c>
      <c r="O69" s="74">
        <f t="shared" si="10"/>
        <v>0</v>
      </c>
      <c r="P69" s="74">
        <f t="shared" si="10"/>
        <v>0</v>
      </c>
      <c r="Q69" s="74">
        <f t="shared" si="10"/>
        <v>0</v>
      </c>
      <c r="R69" s="75">
        <f t="shared" si="10"/>
        <v>0</v>
      </c>
      <c r="S69" s="70"/>
      <c r="T69" s="71">
        <f>T68+1</f>
        <v>54</v>
      </c>
      <c r="U69" s="73">
        <f>IF(AND(AA68&gt;0,AA68&lt;31),AA68+1,0)</f>
        <v>27</v>
      </c>
      <c r="V69" s="74">
        <f t="shared" si="11"/>
        <v>28</v>
      </c>
      <c r="W69" s="74">
        <f t="shared" si="11"/>
        <v>29</v>
      </c>
      <c r="X69" s="74">
        <f t="shared" si="11"/>
        <v>30</v>
      </c>
      <c r="Y69" s="74">
        <f t="shared" si="11"/>
        <v>31</v>
      </c>
      <c r="Z69" s="99">
        <f t="shared" si="11"/>
        <v>0</v>
      </c>
      <c r="AA69" s="75">
        <f t="shared" si="11"/>
        <v>0</v>
      </c>
      <c r="AB69" s="44"/>
    </row>
    <row r="70" spans="1:28" ht="18" customHeight="1" thickBot="1">
      <c r="A70" s="65"/>
      <c r="B70" s="81">
        <f>IF(C70=0,0,B69+1)</f>
        <v>0</v>
      </c>
      <c r="C70" s="82">
        <f>IF(AND(I69&gt;0,I69&lt;31),I69+1,0)</f>
        <v>0</v>
      </c>
      <c r="D70" s="79">
        <f t="shared" si="9"/>
        <v>0</v>
      </c>
      <c r="E70" s="79">
        <f t="shared" si="9"/>
        <v>0</v>
      </c>
      <c r="F70" s="79">
        <f t="shared" si="9"/>
        <v>0</v>
      </c>
      <c r="G70" s="79">
        <f t="shared" si="9"/>
        <v>0</v>
      </c>
      <c r="H70" s="79">
        <f t="shared" si="9"/>
        <v>0</v>
      </c>
      <c r="I70" s="80">
        <f t="shared" si="9"/>
        <v>0</v>
      </c>
      <c r="J70" s="70"/>
      <c r="K70" s="81">
        <f>IF(L70=0,0,K69+1)</f>
        <v>0</v>
      </c>
      <c r="L70" s="82">
        <f>IF(AND(R69&gt;0,R69&lt;30),R69+1,0)</f>
        <v>0</v>
      </c>
      <c r="M70" s="79">
        <f t="shared" si="10"/>
        <v>0</v>
      </c>
      <c r="N70" s="79">
        <f t="shared" si="10"/>
        <v>0</v>
      </c>
      <c r="O70" s="79">
        <f t="shared" si="10"/>
        <v>0</v>
      </c>
      <c r="P70" s="79">
        <f t="shared" si="10"/>
        <v>0</v>
      </c>
      <c r="Q70" s="79">
        <f t="shared" si="10"/>
        <v>0</v>
      </c>
      <c r="R70" s="80">
        <f t="shared" si="10"/>
        <v>0</v>
      </c>
      <c r="S70" s="70"/>
      <c r="T70" s="81">
        <f>IF(U70=0,0,T69+1)</f>
        <v>0</v>
      </c>
      <c r="U70" s="78">
        <f>IF(AND(AA69&gt;0,AA69&lt;31),AA69+1,0)</f>
        <v>0</v>
      </c>
      <c r="V70" s="79">
        <f t="shared" si="11"/>
        <v>0</v>
      </c>
      <c r="W70" s="79">
        <f t="shared" si="11"/>
        <v>0</v>
      </c>
      <c r="X70" s="79">
        <f t="shared" si="11"/>
        <v>0</v>
      </c>
      <c r="Y70" s="79">
        <f t="shared" si="11"/>
        <v>0</v>
      </c>
      <c r="Z70" s="79">
        <f t="shared" si="11"/>
        <v>0</v>
      </c>
      <c r="AA70" s="80">
        <f t="shared" si="11"/>
        <v>0</v>
      </c>
      <c r="AB70" s="44"/>
    </row>
    <row r="71" spans="1:28" ht="18" customHeight="1">
      <c r="A71" s="59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4"/>
    </row>
    <row r="72" spans="1:28" ht="18" customHeight="1" thickBot="1">
      <c r="A72" s="100"/>
      <c r="B72" s="101"/>
      <c r="C72" s="102"/>
      <c r="D72" s="103"/>
      <c r="E72" s="103"/>
      <c r="F72" s="103"/>
      <c r="G72" s="103"/>
      <c r="H72" s="104" t="s">
        <v>43</v>
      </c>
      <c r="I72" s="103"/>
      <c r="J72" s="103"/>
      <c r="K72" s="103"/>
      <c r="L72" s="103"/>
      <c r="M72" s="105"/>
      <c r="N72" s="106"/>
      <c r="O72" s="107"/>
      <c r="P72" s="108"/>
      <c r="Q72" s="108"/>
      <c r="R72" s="108"/>
      <c r="S72" s="108"/>
      <c r="T72" s="108"/>
      <c r="U72" s="108"/>
      <c r="V72" s="108"/>
      <c r="W72" s="101"/>
      <c r="X72" s="101"/>
      <c r="Y72" s="101"/>
      <c r="Z72" s="101"/>
      <c r="AA72" s="109"/>
      <c r="AB72" s="110"/>
    </row>
  </sheetData>
  <mergeCells count="15">
    <mergeCell ref="T21:AA21"/>
    <mergeCell ref="I8:K8"/>
    <mergeCell ref="J12:O12"/>
    <mergeCell ref="P12:Q12"/>
    <mergeCell ref="B21:I21"/>
    <mergeCell ref="K21:R21"/>
    <mergeCell ref="B63:I63"/>
    <mergeCell ref="K63:R63"/>
    <mergeCell ref="T63:AA63"/>
    <mergeCell ref="B35:I35"/>
    <mergeCell ref="K35:R35"/>
    <mergeCell ref="T35:AA35"/>
    <mergeCell ref="B49:I49"/>
    <mergeCell ref="K49:R49"/>
    <mergeCell ref="T49:AA49"/>
  </mergeCells>
  <conditionalFormatting sqref="K22:K28 L22:R22 L28:R28">
    <cfRule type="expression" dxfId="2" priority="3" stopIfTrue="1">
      <formula>"if(l23=14;""Sinh nhat tam"")"</formula>
    </cfRule>
  </conditionalFormatting>
  <conditionalFormatting sqref="L23:R27">
    <cfRule type="expression" dxfId="1" priority="2" stopIfTrue="1">
      <formula>IF(DAY(L23)=14,TRUE,FALSE)</formula>
    </cfRule>
  </conditionalFormatting>
  <conditionalFormatting sqref="C51:I55">
    <cfRule type="expression" dxfId="0" priority="1" stopIfTrue="1">
      <formula>IF(DAY(C51)=20,TRUE,FALSE)</formula>
    </cfRule>
  </conditionalFormatting>
  <printOptions horizontalCentered="1" verticalCentered="1" gridLinesSet="0"/>
  <pageMargins left="0.23622047244094491" right="0.27559055118110237" top="0.25" bottom="0.2" header="0.25" footer="0.2"/>
  <pageSetup paperSize="9" scale="59" orientation="portrait" horizontalDpi="180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C4:U55"/>
  <sheetViews>
    <sheetView showGridLines="0" zoomScale="115" workbookViewId="0">
      <selection activeCell="D12" sqref="D12"/>
    </sheetView>
  </sheetViews>
  <sheetFormatPr defaultColWidth="9.140625" defaultRowHeight="12.75"/>
  <cols>
    <col min="1" max="2" width="9.140625" style="120" customWidth="1"/>
    <col min="3" max="3" width="15" style="120" customWidth="1"/>
    <col min="4" max="4" width="68.28515625" style="120" customWidth="1"/>
    <col min="5" max="21" width="9.140625" style="112" customWidth="1"/>
    <col min="22" max="256" width="9.140625" style="120"/>
    <col min="257" max="258" width="9.140625" style="120" customWidth="1"/>
    <col min="259" max="259" width="15" style="120" customWidth="1"/>
    <col min="260" max="260" width="68.28515625" style="120" customWidth="1"/>
    <col min="261" max="277" width="9.140625" style="120" customWidth="1"/>
    <col min="278" max="512" width="9.140625" style="120"/>
    <col min="513" max="514" width="9.140625" style="120" customWidth="1"/>
    <col min="515" max="515" width="15" style="120" customWidth="1"/>
    <col min="516" max="516" width="68.28515625" style="120" customWidth="1"/>
    <col min="517" max="533" width="9.140625" style="120" customWidth="1"/>
    <col min="534" max="768" width="9.140625" style="120"/>
    <col min="769" max="770" width="9.140625" style="120" customWidth="1"/>
    <col min="771" max="771" width="15" style="120" customWidth="1"/>
    <col min="772" max="772" width="68.28515625" style="120" customWidth="1"/>
    <col min="773" max="789" width="9.140625" style="120" customWidth="1"/>
    <col min="790" max="1024" width="9.140625" style="120"/>
    <col min="1025" max="1026" width="9.140625" style="120" customWidth="1"/>
    <col min="1027" max="1027" width="15" style="120" customWidth="1"/>
    <col min="1028" max="1028" width="68.28515625" style="120" customWidth="1"/>
    <col min="1029" max="1045" width="9.140625" style="120" customWidth="1"/>
    <col min="1046" max="1280" width="9.140625" style="120"/>
    <col min="1281" max="1282" width="9.140625" style="120" customWidth="1"/>
    <col min="1283" max="1283" width="15" style="120" customWidth="1"/>
    <col min="1284" max="1284" width="68.28515625" style="120" customWidth="1"/>
    <col min="1285" max="1301" width="9.140625" style="120" customWidth="1"/>
    <col min="1302" max="1536" width="9.140625" style="120"/>
    <col min="1537" max="1538" width="9.140625" style="120" customWidth="1"/>
    <col min="1539" max="1539" width="15" style="120" customWidth="1"/>
    <col min="1540" max="1540" width="68.28515625" style="120" customWidth="1"/>
    <col min="1541" max="1557" width="9.140625" style="120" customWidth="1"/>
    <col min="1558" max="1792" width="9.140625" style="120"/>
    <col min="1793" max="1794" width="9.140625" style="120" customWidth="1"/>
    <col min="1795" max="1795" width="15" style="120" customWidth="1"/>
    <col min="1796" max="1796" width="68.28515625" style="120" customWidth="1"/>
    <col min="1797" max="1813" width="9.140625" style="120" customWidth="1"/>
    <col min="1814" max="2048" width="9.140625" style="120"/>
    <col min="2049" max="2050" width="9.140625" style="120" customWidth="1"/>
    <col min="2051" max="2051" width="15" style="120" customWidth="1"/>
    <col min="2052" max="2052" width="68.28515625" style="120" customWidth="1"/>
    <col min="2053" max="2069" width="9.140625" style="120" customWidth="1"/>
    <col min="2070" max="2304" width="9.140625" style="120"/>
    <col min="2305" max="2306" width="9.140625" style="120" customWidth="1"/>
    <col min="2307" max="2307" width="15" style="120" customWidth="1"/>
    <col min="2308" max="2308" width="68.28515625" style="120" customWidth="1"/>
    <col min="2309" max="2325" width="9.140625" style="120" customWidth="1"/>
    <col min="2326" max="2560" width="9.140625" style="120"/>
    <col min="2561" max="2562" width="9.140625" style="120" customWidth="1"/>
    <col min="2563" max="2563" width="15" style="120" customWidth="1"/>
    <col min="2564" max="2564" width="68.28515625" style="120" customWidth="1"/>
    <col min="2565" max="2581" width="9.140625" style="120" customWidth="1"/>
    <col min="2582" max="2816" width="9.140625" style="120"/>
    <col min="2817" max="2818" width="9.140625" style="120" customWidth="1"/>
    <col min="2819" max="2819" width="15" style="120" customWidth="1"/>
    <col min="2820" max="2820" width="68.28515625" style="120" customWidth="1"/>
    <col min="2821" max="2837" width="9.140625" style="120" customWidth="1"/>
    <col min="2838" max="3072" width="9.140625" style="120"/>
    <col min="3073" max="3074" width="9.140625" style="120" customWidth="1"/>
    <col min="3075" max="3075" width="15" style="120" customWidth="1"/>
    <col min="3076" max="3076" width="68.28515625" style="120" customWidth="1"/>
    <col min="3077" max="3093" width="9.140625" style="120" customWidth="1"/>
    <col min="3094" max="3328" width="9.140625" style="120"/>
    <col min="3329" max="3330" width="9.140625" style="120" customWidth="1"/>
    <col min="3331" max="3331" width="15" style="120" customWidth="1"/>
    <col min="3332" max="3332" width="68.28515625" style="120" customWidth="1"/>
    <col min="3333" max="3349" width="9.140625" style="120" customWidth="1"/>
    <col min="3350" max="3584" width="9.140625" style="120"/>
    <col min="3585" max="3586" width="9.140625" style="120" customWidth="1"/>
    <col min="3587" max="3587" width="15" style="120" customWidth="1"/>
    <col min="3588" max="3588" width="68.28515625" style="120" customWidth="1"/>
    <col min="3589" max="3605" width="9.140625" style="120" customWidth="1"/>
    <col min="3606" max="3840" width="9.140625" style="120"/>
    <col min="3841" max="3842" width="9.140625" style="120" customWidth="1"/>
    <col min="3843" max="3843" width="15" style="120" customWidth="1"/>
    <col min="3844" max="3844" width="68.28515625" style="120" customWidth="1"/>
    <col min="3845" max="3861" width="9.140625" style="120" customWidth="1"/>
    <col min="3862" max="4096" width="9.140625" style="120"/>
    <col min="4097" max="4098" width="9.140625" style="120" customWidth="1"/>
    <col min="4099" max="4099" width="15" style="120" customWidth="1"/>
    <col min="4100" max="4100" width="68.28515625" style="120" customWidth="1"/>
    <col min="4101" max="4117" width="9.140625" style="120" customWidth="1"/>
    <col min="4118" max="4352" width="9.140625" style="120"/>
    <col min="4353" max="4354" width="9.140625" style="120" customWidth="1"/>
    <col min="4355" max="4355" width="15" style="120" customWidth="1"/>
    <col min="4356" max="4356" width="68.28515625" style="120" customWidth="1"/>
    <col min="4357" max="4373" width="9.140625" style="120" customWidth="1"/>
    <col min="4374" max="4608" width="9.140625" style="120"/>
    <col min="4609" max="4610" width="9.140625" style="120" customWidth="1"/>
    <col min="4611" max="4611" width="15" style="120" customWidth="1"/>
    <col min="4612" max="4612" width="68.28515625" style="120" customWidth="1"/>
    <col min="4613" max="4629" width="9.140625" style="120" customWidth="1"/>
    <col min="4630" max="4864" width="9.140625" style="120"/>
    <col min="4865" max="4866" width="9.140625" style="120" customWidth="1"/>
    <col min="4867" max="4867" width="15" style="120" customWidth="1"/>
    <col min="4868" max="4868" width="68.28515625" style="120" customWidth="1"/>
    <col min="4869" max="4885" width="9.140625" style="120" customWidth="1"/>
    <col min="4886" max="5120" width="9.140625" style="120"/>
    <col min="5121" max="5122" width="9.140625" style="120" customWidth="1"/>
    <col min="5123" max="5123" width="15" style="120" customWidth="1"/>
    <col min="5124" max="5124" width="68.28515625" style="120" customWidth="1"/>
    <col min="5125" max="5141" width="9.140625" style="120" customWidth="1"/>
    <col min="5142" max="5376" width="9.140625" style="120"/>
    <col min="5377" max="5378" width="9.140625" style="120" customWidth="1"/>
    <col min="5379" max="5379" width="15" style="120" customWidth="1"/>
    <col min="5380" max="5380" width="68.28515625" style="120" customWidth="1"/>
    <col min="5381" max="5397" width="9.140625" style="120" customWidth="1"/>
    <col min="5398" max="5632" width="9.140625" style="120"/>
    <col min="5633" max="5634" width="9.140625" style="120" customWidth="1"/>
    <col min="5635" max="5635" width="15" style="120" customWidth="1"/>
    <col min="5636" max="5636" width="68.28515625" style="120" customWidth="1"/>
    <col min="5637" max="5653" width="9.140625" style="120" customWidth="1"/>
    <col min="5654" max="5888" width="9.140625" style="120"/>
    <col min="5889" max="5890" width="9.140625" style="120" customWidth="1"/>
    <col min="5891" max="5891" width="15" style="120" customWidth="1"/>
    <col min="5892" max="5892" width="68.28515625" style="120" customWidth="1"/>
    <col min="5893" max="5909" width="9.140625" style="120" customWidth="1"/>
    <col min="5910" max="6144" width="9.140625" style="120"/>
    <col min="6145" max="6146" width="9.140625" style="120" customWidth="1"/>
    <col min="6147" max="6147" width="15" style="120" customWidth="1"/>
    <col min="6148" max="6148" width="68.28515625" style="120" customWidth="1"/>
    <col min="6149" max="6165" width="9.140625" style="120" customWidth="1"/>
    <col min="6166" max="6400" width="9.140625" style="120"/>
    <col min="6401" max="6402" width="9.140625" style="120" customWidth="1"/>
    <col min="6403" max="6403" width="15" style="120" customWidth="1"/>
    <col min="6404" max="6404" width="68.28515625" style="120" customWidth="1"/>
    <col min="6405" max="6421" width="9.140625" style="120" customWidth="1"/>
    <col min="6422" max="6656" width="9.140625" style="120"/>
    <col min="6657" max="6658" width="9.140625" style="120" customWidth="1"/>
    <col min="6659" max="6659" width="15" style="120" customWidth="1"/>
    <col min="6660" max="6660" width="68.28515625" style="120" customWidth="1"/>
    <col min="6661" max="6677" width="9.140625" style="120" customWidth="1"/>
    <col min="6678" max="6912" width="9.140625" style="120"/>
    <col min="6913" max="6914" width="9.140625" style="120" customWidth="1"/>
    <col min="6915" max="6915" width="15" style="120" customWidth="1"/>
    <col min="6916" max="6916" width="68.28515625" style="120" customWidth="1"/>
    <col min="6917" max="6933" width="9.140625" style="120" customWidth="1"/>
    <col min="6934" max="7168" width="9.140625" style="120"/>
    <col min="7169" max="7170" width="9.140625" style="120" customWidth="1"/>
    <col min="7171" max="7171" width="15" style="120" customWidth="1"/>
    <col min="7172" max="7172" width="68.28515625" style="120" customWidth="1"/>
    <col min="7173" max="7189" width="9.140625" style="120" customWidth="1"/>
    <col min="7190" max="7424" width="9.140625" style="120"/>
    <col min="7425" max="7426" width="9.140625" style="120" customWidth="1"/>
    <col min="7427" max="7427" width="15" style="120" customWidth="1"/>
    <col min="7428" max="7428" width="68.28515625" style="120" customWidth="1"/>
    <col min="7429" max="7445" width="9.140625" style="120" customWidth="1"/>
    <col min="7446" max="7680" width="9.140625" style="120"/>
    <col min="7681" max="7682" width="9.140625" style="120" customWidth="1"/>
    <col min="7683" max="7683" width="15" style="120" customWidth="1"/>
    <col min="7684" max="7684" width="68.28515625" style="120" customWidth="1"/>
    <col min="7685" max="7701" width="9.140625" style="120" customWidth="1"/>
    <col min="7702" max="7936" width="9.140625" style="120"/>
    <col min="7937" max="7938" width="9.140625" style="120" customWidth="1"/>
    <col min="7939" max="7939" width="15" style="120" customWidth="1"/>
    <col min="7940" max="7940" width="68.28515625" style="120" customWidth="1"/>
    <col min="7941" max="7957" width="9.140625" style="120" customWidth="1"/>
    <col min="7958" max="8192" width="9.140625" style="120"/>
    <col min="8193" max="8194" width="9.140625" style="120" customWidth="1"/>
    <col min="8195" max="8195" width="15" style="120" customWidth="1"/>
    <col min="8196" max="8196" width="68.28515625" style="120" customWidth="1"/>
    <col min="8197" max="8213" width="9.140625" style="120" customWidth="1"/>
    <col min="8214" max="8448" width="9.140625" style="120"/>
    <col min="8449" max="8450" width="9.140625" style="120" customWidth="1"/>
    <col min="8451" max="8451" width="15" style="120" customWidth="1"/>
    <col min="8452" max="8452" width="68.28515625" style="120" customWidth="1"/>
    <col min="8453" max="8469" width="9.140625" style="120" customWidth="1"/>
    <col min="8470" max="8704" width="9.140625" style="120"/>
    <col min="8705" max="8706" width="9.140625" style="120" customWidth="1"/>
    <col min="8707" max="8707" width="15" style="120" customWidth="1"/>
    <col min="8708" max="8708" width="68.28515625" style="120" customWidth="1"/>
    <col min="8709" max="8725" width="9.140625" style="120" customWidth="1"/>
    <col min="8726" max="8960" width="9.140625" style="120"/>
    <col min="8961" max="8962" width="9.140625" style="120" customWidth="1"/>
    <col min="8963" max="8963" width="15" style="120" customWidth="1"/>
    <col min="8964" max="8964" width="68.28515625" style="120" customWidth="1"/>
    <col min="8965" max="8981" width="9.140625" style="120" customWidth="1"/>
    <col min="8982" max="9216" width="9.140625" style="120"/>
    <col min="9217" max="9218" width="9.140625" style="120" customWidth="1"/>
    <col min="9219" max="9219" width="15" style="120" customWidth="1"/>
    <col min="9220" max="9220" width="68.28515625" style="120" customWidth="1"/>
    <col min="9221" max="9237" width="9.140625" style="120" customWidth="1"/>
    <col min="9238" max="9472" width="9.140625" style="120"/>
    <col min="9473" max="9474" width="9.140625" style="120" customWidth="1"/>
    <col min="9475" max="9475" width="15" style="120" customWidth="1"/>
    <col min="9476" max="9476" width="68.28515625" style="120" customWidth="1"/>
    <col min="9477" max="9493" width="9.140625" style="120" customWidth="1"/>
    <col min="9494" max="9728" width="9.140625" style="120"/>
    <col min="9729" max="9730" width="9.140625" style="120" customWidth="1"/>
    <col min="9731" max="9731" width="15" style="120" customWidth="1"/>
    <col min="9732" max="9732" width="68.28515625" style="120" customWidth="1"/>
    <col min="9733" max="9749" width="9.140625" style="120" customWidth="1"/>
    <col min="9750" max="9984" width="9.140625" style="120"/>
    <col min="9985" max="9986" width="9.140625" style="120" customWidth="1"/>
    <col min="9987" max="9987" width="15" style="120" customWidth="1"/>
    <col min="9988" max="9988" width="68.28515625" style="120" customWidth="1"/>
    <col min="9989" max="10005" width="9.140625" style="120" customWidth="1"/>
    <col min="10006" max="10240" width="9.140625" style="120"/>
    <col min="10241" max="10242" width="9.140625" style="120" customWidth="1"/>
    <col min="10243" max="10243" width="15" style="120" customWidth="1"/>
    <col min="10244" max="10244" width="68.28515625" style="120" customWidth="1"/>
    <col min="10245" max="10261" width="9.140625" style="120" customWidth="1"/>
    <col min="10262" max="10496" width="9.140625" style="120"/>
    <col min="10497" max="10498" width="9.140625" style="120" customWidth="1"/>
    <col min="10499" max="10499" width="15" style="120" customWidth="1"/>
    <col min="10500" max="10500" width="68.28515625" style="120" customWidth="1"/>
    <col min="10501" max="10517" width="9.140625" style="120" customWidth="1"/>
    <col min="10518" max="10752" width="9.140625" style="120"/>
    <col min="10753" max="10754" width="9.140625" style="120" customWidth="1"/>
    <col min="10755" max="10755" width="15" style="120" customWidth="1"/>
    <col min="10756" max="10756" width="68.28515625" style="120" customWidth="1"/>
    <col min="10757" max="10773" width="9.140625" style="120" customWidth="1"/>
    <col min="10774" max="11008" width="9.140625" style="120"/>
    <col min="11009" max="11010" width="9.140625" style="120" customWidth="1"/>
    <col min="11011" max="11011" width="15" style="120" customWidth="1"/>
    <col min="11012" max="11012" width="68.28515625" style="120" customWidth="1"/>
    <col min="11013" max="11029" width="9.140625" style="120" customWidth="1"/>
    <col min="11030" max="11264" width="9.140625" style="120"/>
    <col min="11265" max="11266" width="9.140625" style="120" customWidth="1"/>
    <col min="11267" max="11267" width="15" style="120" customWidth="1"/>
    <col min="11268" max="11268" width="68.28515625" style="120" customWidth="1"/>
    <col min="11269" max="11285" width="9.140625" style="120" customWidth="1"/>
    <col min="11286" max="11520" width="9.140625" style="120"/>
    <col min="11521" max="11522" width="9.140625" style="120" customWidth="1"/>
    <col min="11523" max="11523" width="15" style="120" customWidth="1"/>
    <col min="11524" max="11524" width="68.28515625" style="120" customWidth="1"/>
    <col min="11525" max="11541" width="9.140625" style="120" customWidth="1"/>
    <col min="11542" max="11776" width="9.140625" style="120"/>
    <col min="11777" max="11778" width="9.140625" style="120" customWidth="1"/>
    <col min="11779" max="11779" width="15" style="120" customWidth="1"/>
    <col min="11780" max="11780" width="68.28515625" style="120" customWidth="1"/>
    <col min="11781" max="11797" width="9.140625" style="120" customWidth="1"/>
    <col min="11798" max="12032" width="9.140625" style="120"/>
    <col min="12033" max="12034" width="9.140625" style="120" customWidth="1"/>
    <col min="12035" max="12035" width="15" style="120" customWidth="1"/>
    <col min="12036" max="12036" width="68.28515625" style="120" customWidth="1"/>
    <col min="12037" max="12053" width="9.140625" style="120" customWidth="1"/>
    <col min="12054" max="12288" width="9.140625" style="120"/>
    <col min="12289" max="12290" width="9.140625" style="120" customWidth="1"/>
    <col min="12291" max="12291" width="15" style="120" customWidth="1"/>
    <col min="12292" max="12292" width="68.28515625" style="120" customWidth="1"/>
    <col min="12293" max="12309" width="9.140625" style="120" customWidth="1"/>
    <col min="12310" max="12544" width="9.140625" style="120"/>
    <col min="12545" max="12546" width="9.140625" style="120" customWidth="1"/>
    <col min="12547" max="12547" width="15" style="120" customWidth="1"/>
    <col min="12548" max="12548" width="68.28515625" style="120" customWidth="1"/>
    <col min="12549" max="12565" width="9.140625" style="120" customWidth="1"/>
    <col min="12566" max="12800" width="9.140625" style="120"/>
    <col min="12801" max="12802" width="9.140625" style="120" customWidth="1"/>
    <col min="12803" max="12803" width="15" style="120" customWidth="1"/>
    <col min="12804" max="12804" width="68.28515625" style="120" customWidth="1"/>
    <col min="12805" max="12821" width="9.140625" style="120" customWidth="1"/>
    <col min="12822" max="13056" width="9.140625" style="120"/>
    <col min="13057" max="13058" width="9.140625" style="120" customWidth="1"/>
    <col min="13059" max="13059" width="15" style="120" customWidth="1"/>
    <col min="13060" max="13060" width="68.28515625" style="120" customWidth="1"/>
    <col min="13061" max="13077" width="9.140625" style="120" customWidth="1"/>
    <col min="13078" max="13312" width="9.140625" style="120"/>
    <col min="13313" max="13314" width="9.140625" style="120" customWidth="1"/>
    <col min="13315" max="13315" width="15" style="120" customWidth="1"/>
    <col min="13316" max="13316" width="68.28515625" style="120" customWidth="1"/>
    <col min="13317" max="13333" width="9.140625" style="120" customWidth="1"/>
    <col min="13334" max="13568" width="9.140625" style="120"/>
    <col min="13569" max="13570" width="9.140625" style="120" customWidth="1"/>
    <col min="13571" max="13571" width="15" style="120" customWidth="1"/>
    <col min="13572" max="13572" width="68.28515625" style="120" customWidth="1"/>
    <col min="13573" max="13589" width="9.140625" style="120" customWidth="1"/>
    <col min="13590" max="13824" width="9.140625" style="120"/>
    <col min="13825" max="13826" width="9.140625" style="120" customWidth="1"/>
    <col min="13827" max="13827" width="15" style="120" customWidth="1"/>
    <col min="13828" max="13828" width="68.28515625" style="120" customWidth="1"/>
    <col min="13829" max="13845" width="9.140625" style="120" customWidth="1"/>
    <col min="13846" max="14080" width="9.140625" style="120"/>
    <col min="14081" max="14082" width="9.140625" style="120" customWidth="1"/>
    <col min="14083" max="14083" width="15" style="120" customWidth="1"/>
    <col min="14084" max="14084" width="68.28515625" style="120" customWidth="1"/>
    <col min="14085" max="14101" width="9.140625" style="120" customWidth="1"/>
    <col min="14102" max="14336" width="9.140625" style="120"/>
    <col min="14337" max="14338" width="9.140625" style="120" customWidth="1"/>
    <col min="14339" max="14339" width="15" style="120" customWidth="1"/>
    <col min="14340" max="14340" width="68.28515625" style="120" customWidth="1"/>
    <col min="14341" max="14357" width="9.140625" style="120" customWidth="1"/>
    <col min="14358" max="14592" width="9.140625" style="120"/>
    <col min="14593" max="14594" width="9.140625" style="120" customWidth="1"/>
    <col min="14595" max="14595" width="15" style="120" customWidth="1"/>
    <col min="14596" max="14596" width="68.28515625" style="120" customWidth="1"/>
    <col min="14597" max="14613" width="9.140625" style="120" customWidth="1"/>
    <col min="14614" max="14848" width="9.140625" style="120"/>
    <col min="14849" max="14850" width="9.140625" style="120" customWidth="1"/>
    <col min="14851" max="14851" width="15" style="120" customWidth="1"/>
    <col min="14852" max="14852" width="68.28515625" style="120" customWidth="1"/>
    <col min="14853" max="14869" width="9.140625" style="120" customWidth="1"/>
    <col min="14870" max="15104" width="9.140625" style="120"/>
    <col min="15105" max="15106" width="9.140625" style="120" customWidth="1"/>
    <col min="15107" max="15107" width="15" style="120" customWidth="1"/>
    <col min="15108" max="15108" width="68.28515625" style="120" customWidth="1"/>
    <col min="15109" max="15125" width="9.140625" style="120" customWidth="1"/>
    <col min="15126" max="15360" width="9.140625" style="120"/>
    <col min="15361" max="15362" width="9.140625" style="120" customWidth="1"/>
    <col min="15363" max="15363" width="15" style="120" customWidth="1"/>
    <col min="15364" max="15364" width="68.28515625" style="120" customWidth="1"/>
    <col min="15365" max="15381" width="9.140625" style="120" customWidth="1"/>
    <col min="15382" max="15616" width="9.140625" style="120"/>
    <col min="15617" max="15618" width="9.140625" style="120" customWidth="1"/>
    <col min="15619" max="15619" width="15" style="120" customWidth="1"/>
    <col min="15620" max="15620" width="68.28515625" style="120" customWidth="1"/>
    <col min="15621" max="15637" width="9.140625" style="120" customWidth="1"/>
    <col min="15638" max="15872" width="9.140625" style="120"/>
    <col min="15873" max="15874" width="9.140625" style="120" customWidth="1"/>
    <col min="15875" max="15875" width="15" style="120" customWidth="1"/>
    <col min="15876" max="15876" width="68.28515625" style="120" customWidth="1"/>
    <col min="15877" max="15893" width="9.140625" style="120" customWidth="1"/>
    <col min="15894" max="16128" width="9.140625" style="120"/>
    <col min="16129" max="16130" width="9.140625" style="120" customWidth="1"/>
    <col min="16131" max="16131" width="15" style="120" customWidth="1"/>
    <col min="16132" max="16132" width="68.28515625" style="120" customWidth="1"/>
    <col min="16133" max="16149" width="9.140625" style="120" customWidth="1"/>
    <col min="16150" max="16384" width="9.140625" style="120"/>
  </cols>
  <sheetData>
    <row r="4" spans="3:5" ht="21.75" customHeight="1">
      <c r="C4" s="149" t="s">
        <v>44</v>
      </c>
      <c r="D4" s="149"/>
      <c r="E4" s="111"/>
    </row>
    <row r="5" spans="3:5">
      <c r="C5" s="113" t="s">
        <v>45</v>
      </c>
      <c r="D5" s="113" t="s">
        <v>46</v>
      </c>
    </row>
    <row r="6" spans="3:5">
      <c r="C6" s="113" t="s">
        <v>47</v>
      </c>
      <c r="D6" s="113" t="s">
        <v>48</v>
      </c>
    </row>
    <row r="7" spans="3:5">
      <c r="C7" s="113" t="s">
        <v>49</v>
      </c>
      <c r="D7" s="114" t="s">
        <v>50</v>
      </c>
    </row>
    <row r="8" spans="3:5">
      <c r="C8" s="113" t="s">
        <v>51</v>
      </c>
      <c r="D8" s="113" t="s">
        <v>52</v>
      </c>
    </row>
    <row r="9" spans="3:5">
      <c r="C9" s="113" t="s">
        <v>53</v>
      </c>
      <c r="D9" s="113" t="s">
        <v>80</v>
      </c>
    </row>
    <row r="10" spans="3:5">
      <c r="C10" s="113" t="s">
        <v>54</v>
      </c>
      <c r="D10" s="113" t="s">
        <v>81</v>
      </c>
    </row>
    <row r="11" spans="3:5">
      <c r="C11" s="115" t="s">
        <v>55</v>
      </c>
      <c r="D11" s="116">
        <f>Calendar!I8</f>
        <v>2015</v>
      </c>
    </row>
    <row r="12" spans="3:5">
      <c r="C12" s="117" t="s">
        <v>56</v>
      </c>
      <c r="D12" s="118">
        <v>1</v>
      </c>
    </row>
    <row r="13" spans="3:5">
      <c r="C13" s="117" t="s">
        <v>5</v>
      </c>
      <c r="D13" s="119">
        <v>42005</v>
      </c>
    </row>
    <row r="14" spans="3:5">
      <c r="C14" s="117" t="s">
        <v>6</v>
      </c>
      <c r="D14" s="119">
        <v>42369</v>
      </c>
    </row>
    <row r="15" spans="3:5">
      <c r="D15" s="121" t="str">
        <f>"Cần Thơ,"&amp;" "&amp;"Ngày"&amp;" "&amp;DAY(ngay2)&amp;" tháng "&amp;MONTH(ngay2)&amp;" năm "&amp;YEAR(ngay2)</f>
        <v>Cần Thơ, Ngày 31 tháng 12 năm 2015</v>
      </c>
    </row>
    <row r="16" spans="3:5">
      <c r="C16" s="122"/>
      <c r="D16" s="123" t="str">
        <f>"Từ ngày " &amp; TEXT(ngay1,"dd/mm/yyyy") &amp; "   đến " &amp; TEXT(ngay2,"dd/mm/yyyy")</f>
        <v>Từ ngày 01/01/2015   đến 31/12/2015</v>
      </c>
    </row>
    <row r="17" s="112" customFormat="1"/>
    <row r="18" s="112" customFormat="1"/>
    <row r="19" s="112" customFormat="1"/>
    <row r="20" s="112" customFormat="1"/>
    <row r="21" s="112" customFormat="1"/>
    <row r="22" s="112" customFormat="1"/>
    <row r="23" s="112" customFormat="1"/>
    <row r="24" s="112" customFormat="1"/>
    <row r="25" s="112" customFormat="1"/>
    <row r="26" s="112" customFormat="1"/>
    <row r="27" s="112" customFormat="1"/>
    <row r="28" s="112" customFormat="1"/>
    <row r="29" s="112" customFormat="1"/>
    <row r="30" s="112" customFormat="1"/>
    <row r="31" s="112" customFormat="1"/>
    <row r="32" s="112" customFormat="1"/>
    <row r="33" s="112" customFormat="1"/>
    <row r="34" s="112" customFormat="1"/>
    <row r="35" s="112" customFormat="1"/>
    <row r="36" s="112" customFormat="1"/>
    <row r="37" s="112" customFormat="1"/>
    <row r="38" s="112" customFormat="1"/>
    <row r="39" s="112" customFormat="1"/>
    <row r="40" s="112" customFormat="1"/>
    <row r="41" s="112" customFormat="1"/>
    <row r="42" s="112" customFormat="1"/>
    <row r="43" s="112" customFormat="1"/>
    <row r="44" s="112" customFormat="1"/>
    <row r="45" s="112" customFormat="1"/>
    <row r="46" s="112" customFormat="1"/>
    <row r="47" s="112" customFormat="1"/>
    <row r="48" s="112" customFormat="1"/>
    <row r="49" s="112" customFormat="1"/>
    <row r="50" s="112" customFormat="1"/>
    <row r="51" s="112" customFormat="1"/>
    <row r="52" s="112" customFormat="1"/>
    <row r="53" s="112" customFormat="1"/>
    <row r="54" s="112" customFormat="1"/>
    <row r="55" s="112" customFormat="1"/>
  </sheetData>
  <mergeCells count="1">
    <mergeCell ref="C4:D4"/>
  </mergeCells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7"/>
  <sheetViews>
    <sheetView showGridLines="0" tabSelected="1" workbookViewId="0">
      <selection activeCell="U9" sqref="U9"/>
    </sheetView>
  </sheetViews>
  <sheetFormatPr defaultRowHeight="15.75"/>
  <cols>
    <col min="1" max="1" width="4.85546875" style="3" customWidth="1"/>
    <col min="2" max="2" width="9.5703125" style="3" customWidth="1"/>
    <col min="3" max="3" width="5.85546875" style="3" customWidth="1"/>
    <col min="4" max="4" width="6.28515625" style="2" customWidth="1"/>
    <col min="5" max="5" width="8.28515625" style="3" customWidth="1"/>
    <col min="6" max="6" width="9.85546875" style="3" customWidth="1"/>
    <col min="7" max="7" width="5.5703125" style="3" customWidth="1"/>
    <col min="8" max="8" width="9.5703125" style="3" customWidth="1"/>
    <col min="9" max="9" width="9" style="3" customWidth="1"/>
    <col min="10" max="10" width="10.85546875" style="3" customWidth="1"/>
    <col min="11" max="11" width="9.7109375" style="3" customWidth="1"/>
    <col min="12" max="12" width="8.7109375" style="3" customWidth="1"/>
    <col min="13" max="13" width="9.5703125" style="3" customWidth="1"/>
    <col min="14" max="14" width="5.85546875" style="3" customWidth="1"/>
    <col min="15" max="15" width="7.28515625" style="3" customWidth="1"/>
    <col min="16" max="16" width="7.42578125" style="3" customWidth="1"/>
    <col min="17" max="17" width="8.140625" style="3" customWidth="1"/>
    <col min="18" max="255" width="9.140625" style="3"/>
    <col min="256" max="256" width="6.42578125" style="3" customWidth="1"/>
    <col min="257" max="257" width="32.42578125" style="3" customWidth="1"/>
    <col min="258" max="258" width="7.85546875" style="3" customWidth="1"/>
    <col min="259" max="259" width="10" style="3" customWidth="1"/>
    <col min="260" max="260" width="13.5703125" style="3" customWidth="1"/>
    <col min="261" max="261" width="14.42578125" style="3" customWidth="1"/>
    <col min="262" max="263" width="8.7109375" style="3" customWidth="1"/>
    <col min="264" max="511" width="9.140625" style="3"/>
    <col min="512" max="512" width="6.42578125" style="3" customWidth="1"/>
    <col min="513" max="513" width="32.42578125" style="3" customWidth="1"/>
    <col min="514" max="514" width="7.85546875" style="3" customWidth="1"/>
    <col min="515" max="515" width="10" style="3" customWidth="1"/>
    <col min="516" max="516" width="13.5703125" style="3" customWidth="1"/>
    <col min="517" max="517" width="14.42578125" style="3" customWidth="1"/>
    <col min="518" max="519" width="8.7109375" style="3" customWidth="1"/>
    <col min="520" max="767" width="9.140625" style="3"/>
    <col min="768" max="768" width="6.42578125" style="3" customWidth="1"/>
    <col min="769" max="769" width="32.42578125" style="3" customWidth="1"/>
    <col min="770" max="770" width="7.85546875" style="3" customWidth="1"/>
    <col min="771" max="771" width="10" style="3" customWidth="1"/>
    <col min="772" max="772" width="13.5703125" style="3" customWidth="1"/>
    <col min="773" max="773" width="14.42578125" style="3" customWidth="1"/>
    <col min="774" max="775" width="8.7109375" style="3" customWidth="1"/>
    <col min="776" max="1023" width="9.140625" style="3"/>
    <col min="1024" max="1024" width="6.42578125" style="3" customWidth="1"/>
    <col min="1025" max="1025" width="32.42578125" style="3" customWidth="1"/>
    <col min="1026" max="1026" width="7.85546875" style="3" customWidth="1"/>
    <col min="1027" max="1027" width="10" style="3" customWidth="1"/>
    <col min="1028" max="1028" width="13.5703125" style="3" customWidth="1"/>
    <col min="1029" max="1029" width="14.42578125" style="3" customWidth="1"/>
    <col min="1030" max="1031" width="8.7109375" style="3" customWidth="1"/>
    <col min="1032" max="1279" width="9.140625" style="3"/>
    <col min="1280" max="1280" width="6.42578125" style="3" customWidth="1"/>
    <col min="1281" max="1281" width="32.42578125" style="3" customWidth="1"/>
    <col min="1282" max="1282" width="7.85546875" style="3" customWidth="1"/>
    <col min="1283" max="1283" width="10" style="3" customWidth="1"/>
    <col min="1284" max="1284" width="13.5703125" style="3" customWidth="1"/>
    <col min="1285" max="1285" width="14.42578125" style="3" customWidth="1"/>
    <col min="1286" max="1287" width="8.7109375" style="3" customWidth="1"/>
    <col min="1288" max="1535" width="9.140625" style="3"/>
    <col min="1536" max="1536" width="6.42578125" style="3" customWidth="1"/>
    <col min="1537" max="1537" width="32.42578125" style="3" customWidth="1"/>
    <col min="1538" max="1538" width="7.85546875" style="3" customWidth="1"/>
    <col min="1539" max="1539" width="10" style="3" customWidth="1"/>
    <col min="1540" max="1540" width="13.5703125" style="3" customWidth="1"/>
    <col min="1541" max="1541" width="14.42578125" style="3" customWidth="1"/>
    <col min="1542" max="1543" width="8.7109375" style="3" customWidth="1"/>
    <col min="1544" max="1791" width="9.140625" style="3"/>
    <col min="1792" max="1792" width="6.42578125" style="3" customWidth="1"/>
    <col min="1793" max="1793" width="32.42578125" style="3" customWidth="1"/>
    <col min="1794" max="1794" width="7.85546875" style="3" customWidth="1"/>
    <col min="1795" max="1795" width="10" style="3" customWidth="1"/>
    <col min="1796" max="1796" width="13.5703125" style="3" customWidth="1"/>
    <col min="1797" max="1797" width="14.42578125" style="3" customWidth="1"/>
    <col min="1798" max="1799" width="8.7109375" style="3" customWidth="1"/>
    <col min="1800" max="2047" width="9.140625" style="3"/>
    <col min="2048" max="2048" width="6.42578125" style="3" customWidth="1"/>
    <col min="2049" max="2049" width="32.42578125" style="3" customWidth="1"/>
    <col min="2050" max="2050" width="7.85546875" style="3" customWidth="1"/>
    <col min="2051" max="2051" width="10" style="3" customWidth="1"/>
    <col min="2052" max="2052" width="13.5703125" style="3" customWidth="1"/>
    <col min="2053" max="2053" width="14.42578125" style="3" customWidth="1"/>
    <col min="2054" max="2055" width="8.7109375" style="3" customWidth="1"/>
    <col min="2056" max="2303" width="9.140625" style="3"/>
    <col min="2304" max="2304" width="6.42578125" style="3" customWidth="1"/>
    <col min="2305" max="2305" width="32.42578125" style="3" customWidth="1"/>
    <col min="2306" max="2306" width="7.85546875" style="3" customWidth="1"/>
    <col min="2307" max="2307" width="10" style="3" customWidth="1"/>
    <col min="2308" max="2308" width="13.5703125" style="3" customWidth="1"/>
    <col min="2309" max="2309" width="14.42578125" style="3" customWidth="1"/>
    <col min="2310" max="2311" width="8.7109375" style="3" customWidth="1"/>
    <col min="2312" max="2559" width="9.140625" style="3"/>
    <col min="2560" max="2560" width="6.42578125" style="3" customWidth="1"/>
    <col min="2561" max="2561" width="32.42578125" style="3" customWidth="1"/>
    <col min="2562" max="2562" width="7.85546875" style="3" customWidth="1"/>
    <col min="2563" max="2563" width="10" style="3" customWidth="1"/>
    <col min="2564" max="2564" width="13.5703125" style="3" customWidth="1"/>
    <col min="2565" max="2565" width="14.42578125" style="3" customWidth="1"/>
    <col min="2566" max="2567" width="8.7109375" style="3" customWidth="1"/>
    <col min="2568" max="2815" width="9.140625" style="3"/>
    <col min="2816" max="2816" width="6.42578125" style="3" customWidth="1"/>
    <col min="2817" max="2817" width="32.42578125" style="3" customWidth="1"/>
    <col min="2818" max="2818" width="7.85546875" style="3" customWidth="1"/>
    <col min="2819" max="2819" width="10" style="3" customWidth="1"/>
    <col min="2820" max="2820" width="13.5703125" style="3" customWidth="1"/>
    <col min="2821" max="2821" width="14.42578125" style="3" customWidth="1"/>
    <col min="2822" max="2823" width="8.7109375" style="3" customWidth="1"/>
    <col min="2824" max="3071" width="9.140625" style="3"/>
    <col min="3072" max="3072" width="6.42578125" style="3" customWidth="1"/>
    <col min="3073" max="3073" width="32.42578125" style="3" customWidth="1"/>
    <col min="3074" max="3074" width="7.85546875" style="3" customWidth="1"/>
    <col min="3075" max="3075" width="10" style="3" customWidth="1"/>
    <col min="3076" max="3076" width="13.5703125" style="3" customWidth="1"/>
    <col min="3077" max="3077" width="14.42578125" style="3" customWidth="1"/>
    <col min="3078" max="3079" width="8.7109375" style="3" customWidth="1"/>
    <col min="3080" max="3327" width="9.140625" style="3"/>
    <col min="3328" max="3328" width="6.42578125" style="3" customWidth="1"/>
    <col min="3329" max="3329" width="32.42578125" style="3" customWidth="1"/>
    <col min="3330" max="3330" width="7.85546875" style="3" customWidth="1"/>
    <col min="3331" max="3331" width="10" style="3" customWidth="1"/>
    <col min="3332" max="3332" width="13.5703125" style="3" customWidth="1"/>
    <col min="3333" max="3333" width="14.42578125" style="3" customWidth="1"/>
    <col min="3334" max="3335" width="8.7109375" style="3" customWidth="1"/>
    <col min="3336" max="3583" width="9.140625" style="3"/>
    <col min="3584" max="3584" width="6.42578125" style="3" customWidth="1"/>
    <col min="3585" max="3585" width="32.42578125" style="3" customWidth="1"/>
    <col min="3586" max="3586" width="7.85546875" style="3" customWidth="1"/>
    <col min="3587" max="3587" width="10" style="3" customWidth="1"/>
    <col min="3588" max="3588" width="13.5703125" style="3" customWidth="1"/>
    <col min="3589" max="3589" width="14.42578125" style="3" customWidth="1"/>
    <col min="3590" max="3591" width="8.7109375" style="3" customWidth="1"/>
    <col min="3592" max="3839" width="9.140625" style="3"/>
    <col min="3840" max="3840" width="6.42578125" style="3" customWidth="1"/>
    <col min="3841" max="3841" width="32.42578125" style="3" customWidth="1"/>
    <col min="3842" max="3842" width="7.85546875" style="3" customWidth="1"/>
    <col min="3843" max="3843" width="10" style="3" customWidth="1"/>
    <col min="3844" max="3844" width="13.5703125" style="3" customWidth="1"/>
    <col min="3845" max="3845" width="14.42578125" style="3" customWidth="1"/>
    <col min="3846" max="3847" width="8.7109375" style="3" customWidth="1"/>
    <col min="3848" max="4095" width="9.140625" style="3"/>
    <col min="4096" max="4096" width="6.42578125" style="3" customWidth="1"/>
    <col min="4097" max="4097" width="32.42578125" style="3" customWidth="1"/>
    <col min="4098" max="4098" width="7.85546875" style="3" customWidth="1"/>
    <col min="4099" max="4099" width="10" style="3" customWidth="1"/>
    <col min="4100" max="4100" width="13.5703125" style="3" customWidth="1"/>
    <col min="4101" max="4101" width="14.42578125" style="3" customWidth="1"/>
    <col min="4102" max="4103" width="8.7109375" style="3" customWidth="1"/>
    <col min="4104" max="4351" width="9.140625" style="3"/>
    <col min="4352" max="4352" width="6.42578125" style="3" customWidth="1"/>
    <col min="4353" max="4353" width="32.42578125" style="3" customWidth="1"/>
    <col min="4354" max="4354" width="7.85546875" style="3" customWidth="1"/>
    <col min="4355" max="4355" width="10" style="3" customWidth="1"/>
    <col min="4356" max="4356" width="13.5703125" style="3" customWidth="1"/>
    <col min="4357" max="4357" width="14.42578125" style="3" customWidth="1"/>
    <col min="4358" max="4359" width="8.7109375" style="3" customWidth="1"/>
    <col min="4360" max="4607" width="9.140625" style="3"/>
    <col min="4608" max="4608" width="6.42578125" style="3" customWidth="1"/>
    <col min="4609" max="4609" width="32.42578125" style="3" customWidth="1"/>
    <col min="4610" max="4610" width="7.85546875" style="3" customWidth="1"/>
    <col min="4611" max="4611" width="10" style="3" customWidth="1"/>
    <col min="4612" max="4612" width="13.5703125" style="3" customWidth="1"/>
    <col min="4613" max="4613" width="14.42578125" style="3" customWidth="1"/>
    <col min="4614" max="4615" width="8.7109375" style="3" customWidth="1"/>
    <col min="4616" max="4863" width="9.140625" style="3"/>
    <col min="4864" max="4864" width="6.42578125" style="3" customWidth="1"/>
    <col min="4865" max="4865" width="32.42578125" style="3" customWidth="1"/>
    <col min="4866" max="4866" width="7.85546875" style="3" customWidth="1"/>
    <col min="4867" max="4867" width="10" style="3" customWidth="1"/>
    <col min="4868" max="4868" width="13.5703125" style="3" customWidth="1"/>
    <col min="4869" max="4869" width="14.42578125" style="3" customWidth="1"/>
    <col min="4870" max="4871" width="8.7109375" style="3" customWidth="1"/>
    <col min="4872" max="5119" width="9.140625" style="3"/>
    <col min="5120" max="5120" width="6.42578125" style="3" customWidth="1"/>
    <col min="5121" max="5121" width="32.42578125" style="3" customWidth="1"/>
    <col min="5122" max="5122" width="7.85546875" style="3" customWidth="1"/>
    <col min="5123" max="5123" width="10" style="3" customWidth="1"/>
    <col min="5124" max="5124" width="13.5703125" style="3" customWidth="1"/>
    <col min="5125" max="5125" width="14.42578125" style="3" customWidth="1"/>
    <col min="5126" max="5127" width="8.7109375" style="3" customWidth="1"/>
    <col min="5128" max="5375" width="9.140625" style="3"/>
    <col min="5376" max="5376" width="6.42578125" style="3" customWidth="1"/>
    <col min="5377" max="5377" width="32.42578125" style="3" customWidth="1"/>
    <col min="5378" max="5378" width="7.85546875" style="3" customWidth="1"/>
    <col min="5379" max="5379" width="10" style="3" customWidth="1"/>
    <col min="5380" max="5380" width="13.5703125" style="3" customWidth="1"/>
    <col min="5381" max="5381" width="14.42578125" style="3" customWidth="1"/>
    <col min="5382" max="5383" width="8.7109375" style="3" customWidth="1"/>
    <col min="5384" max="5631" width="9.140625" style="3"/>
    <col min="5632" max="5632" width="6.42578125" style="3" customWidth="1"/>
    <col min="5633" max="5633" width="32.42578125" style="3" customWidth="1"/>
    <col min="5634" max="5634" width="7.85546875" style="3" customWidth="1"/>
    <col min="5635" max="5635" width="10" style="3" customWidth="1"/>
    <col min="5636" max="5636" width="13.5703125" style="3" customWidth="1"/>
    <col min="5637" max="5637" width="14.42578125" style="3" customWidth="1"/>
    <col min="5638" max="5639" width="8.7109375" style="3" customWidth="1"/>
    <col min="5640" max="5887" width="9.140625" style="3"/>
    <col min="5888" max="5888" width="6.42578125" style="3" customWidth="1"/>
    <col min="5889" max="5889" width="32.42578125" style="3" customWidth="1"/>
    <col min="5890" max="5890" width="7.85546875" style="3" customWidth="1"/>
    <col min="5891" max="5891" width="10" style="3" customWidth="1"/>
    <col min="5892" max="5892" width="13.5703125" style="3" customWidth="1"/>
    <col min="5893" max="5893" width="14.42578125" style="3" customWidth="1"/>
    <col min="5894" max="5895" width="8.7109375" style="3" customWidth="1"/>
    <col min="5896" max="6143" width="9.140625" style="3"/>
    <col min="6144" max="6144" width="6.42578125" style="3" customWidth="1"/>
    <col min="6145" max="6145" width="32.42578125" style="3" customWidth="1"/>
    <col min="6146" max="6146" width="7.85546875" style="3" customWidth="1"/>
    <col min="6147" max="6147" width="10" style="3" customWidth="1"/>
    <col min="6148" max="6148" width="13.5703125" style="3" customWidth="1"/>
    <col min="6149" max="6149" width="14.42578125" style="3" customWidth="1"/>
    <col min="6150" max="6151" width="8.7109375" style="3" customWidth="1"/>
    <col min="6152" max="6399" width="9.140625" style="3"/>
    <col min="6400" max="6400" width="6.42578125" style="3" customWidth="1"/>
    <col min="6401" max="6401" width="32.42578125" style="3" customWidth="1"/>
    <col min="6402" max="6402" width="7.85546875" style="3" customWidth="1"/>
    <col min="6403" max="6403" width="10" style="3" customWidth="1"/>
    <col min="6404" max="6404" width="13.5703125" style="3" customWidth="1"/>
    <col min="6405" max="6405" width="14.42578125" style="3" customWidth="1"/>
    <col min="6406" max="6407" width="8.7109375" style="3" customWidth="1"/>
    <col min="6408" max="6655" width="9.140625" style="3"/>
    <col min="6656" max="6656" width="6.42578125" style="3" customWidth="1"/>
    <col min="6657" max="6657" width="32.42578125" style="3" customWidth="1"/>
    <col min="6658" max="6658" width="7.85546875" style="3" customWidth="1"/>
    <col min="6659" max="6659" width="10" style="3" customWidth="1"/>
    <col min="6660" max="6660" width="13.5703125" style="3" customWidth="1"/>
    <col min="6661" max="6661" width="14.42578125" style="3" customWidth="1"/>
    <col min="6662" max="6663" width="8.7109375" style="3" customWidth="1"/>
    <col min="6664" max="6911" width="9.140625" style="3"/>
    <col min="6912" max="6912" width="6.42578125" style="3" customWidth="1"/>
    <col min="6913" max="6913" width="32.42578125" style="3" customWidth="1"/>
    <col min="6914" max="6914" width="7.85546875" style="3" customWidth="1"/>
    <col min="6915" max="6915" width="10" style="3" customWidth="1"/>
    <col min="6916" max="6916" width="13.5703125" style="3" customWidth="1"/>
    <col min="6917" max="6917" width="14.42578125" style="3" customWidth="1"/>
    <col min="6918" max="6919" width="8.7109375" style="3" customWidth="1"/>
    <col min="6920" max="7167" width="9.140625" style="3"/>
    <col min="7168" max="7168" width="6.42578125" style="3" customWidth="1"/>
    <col min="7169" max="7169" width="32.42578125" style="3" customWidth="1"/>
    <col min="7170" max="7170" width="7.85546875" style="3" customWidth="1"/>
    <col min="7171" max="7171" width="10" style="3" customWidth="1"/>
    <col min="7172" max="7172" width="13.5703125" style="3" customWidth="1"/>
    <col min="7173" max="7173" width="14.42578125" style="3" customWidth="1"/>
    <col min="7174" max="7175" width="8.7109375" style="3" customWidth="1"/>
    <col min="7176" max="7423" width="9.140625" style="3"/>
    <col min="7424" max="7424" width="6.42578125" style="3" customWidth="1"/>
    <col min="7425" max="7425" width="32.42578125" style="3" customWidth="1"/>
    <col min="7426" max="7426" width="7.85546875" style="3" customWidth="1"/>
    <col min="7427" max="7427" width="10" style="3" customWidth="1"/>
    <col min="7428" max="7428" width="13.5703125" style="3" customWidth="1"/>
    <col min="7429" max="7429" width="14.42578125" style="3" customWidth="1"/>
    <col min="7430" max="7431" width="8.7109375" style="3" customWidth="1"/>
    <col min="7432" max="7679" width="9.140625" style="3"/>
    <col min="7680" max="7680" width="6.42578125" style="3" customWidth="1"/>
    <col min="7681" max="7681" width="32.42578125" style="3" customWidth="1"/>
    <col min="7682" max="7682" width="7.85546875" style="3" customWidth="1"/>
    <col min="7683" max="7683" width="10" style="3" customWidth="1"/>
    <col min="7684" max="7684" width="13.5703125" style="3" customWidth="1"/>
    <col min="7685" max="7685" width="14.42578125" style="3" customWidth="1"/>
    <col min="7686" max="7687" width="8.7109375" style="3" customWidth="1"/>
    <col min="7688" max="7935" width="9.140625" style="3"/>
    <col min="7936" max="7936" width="6.42578125" style="3" customWidth="1"/>
    <col min="7937" max="7937" width="32.42578125" style="3" customWidth="1"/>
    <col min="7938" max="7938" width="7.85546875" style="3" customWidth="1"/>
    <col min="7939" max="7939" width="10" style="3" customWidth="1"/>
    <col min="7940" max="7940" width="13.5703125" style="3" customWidth="1"/>
    <col min="7941" max="7941" width="14.42578125" style="3" customWidth="1"/>
    <col min="7942" max="7943" width="8.7109375" style="3" customWidth="1"/>
    <col min="7944" max="8191" width="9.140625" style="3"/>
    <col min="8192" max="8192" width="6.42578125" style="3" customWidth="1"/>
    <col min="8193" max="8193" width="32.42578125" style="3" customWidth="1"/>
    <col min="8194" max="8194" width="7.85546875" style="3" customWidth="1"/>
    <col min="8195" max="8195" width="10" style="3" customWidth="1"/>
    <col min="8196" max="8196" width="13.5703125" style="3" customWidth="1"/>
    <col min="8197" max="8197" width="14.42578125" style="3" customWidth="1"/>
    <col min="8198" max="8199" width="8.7109375" style="3" customWidth="1"/>
    <col min="8200" max="8447" width="9.140625" style="3"/>
    <col min="8448" max="8448" width="6.42578125" style="3" customWidth="1"/>
    <col min="8449" max="8449" width="32.42578125" style="3" customWidth="1"/>
    <col min="8450" max="8450" width="7.85546875" style="3" customWidth="1"/>
    <col min="8451" max="8451" width="10" style="3" customWidth="1"/>
    <col min="8452" max="8452" width="13.5703125" style="3" customWidth="1"/>
    <col min="8453" max="8453" width="14.42578125" style="3" customWidth="1"/>
    <col min="8454" max="8455" width="8.7109375" style="3" customWidth="1"/>
    <col min="8456" max="8703" width="9.140625" style="3"/>
    <col min="8704" max="8704" width="6.42578125" style="3" customWidth="1"/>
    <col min="8705" max="8705" width="32.42578125" style="3" customWidth="1"/>
    <col min="8706" max="8706" width="7.85546875" style="3" customWidth="1"/>
    <col min="8707" max="8707" width="10" style="3" customWidth="1"/>
    <col min="8708" max="8708" width="13.5703125" style="3" customWidth="1"/>
    <col min="8709" max="8709" width="14.42578125" style="3" customWidth="1"/>
    <col min="8710" max="8711" width="8.7109375" style="3" customWidth="1"/>
    <col min="8712" max="8959" width="9.140625" style="3"/>
    <col min="8960" max="8960" width="6.42578125" style="3" customWidth="1"/>
    <col min="8961" max="8961" width="32.42578125" style="3" customWidth="1"/>
    <col min="8962" max="8962" width="7.85546875" style="3" customWidth="1"/>
    <col min="8963" max="8963" width="10" style="3" customWidth="1"/>
    <col min="8964" max="8964" width="13.5703125" style="3" customWidth="1"/>
    <col min="8965" max="8965" width="14.42578125" style="3" customWidth="1"/>
    <col min="8966" max="8967" width="8.7109375" style="3" customWidth="1"/>
    <col min="8968" max="9215" width="9.140625" style="3"/>
    <col min="9216" max="9216" width="6.42578125" style="3" customWidth="1"/>
    <col min="9217" max="9217" width="32.42578125" style="3" customWidth="1"/>
    <col min="9218" max="9218" width="7.85546875" style="3" customWidth="1"/>
    <col min="9219" max="9219" width="10" style="3" customWidth="1"/>
    <col min="9220" max="9220" width="13.5703125" style="3" customWidth="1"/>
    <col min="9221" max="9221" width="14.42578125" style="3" customWidth="1"/>
    <col min="9222" max="9223" width="8.7109375" style="3" customWidth="1"/>
    <col min="9224" max="9471" width="9.140625" style="3"/>
    <col min="9472" max="9472" width="6.42578125" style="3" customWidth="1"/>
    <col min="9473" max="9473" width="32.42578125" style="3" customWidth="1"/>
    <col min="9474" max="9474" width="7.85546875" style="3" customWidth="1"/>
    <col min="9475" max="9475" width="10" style="3" customWidth="1"/>
    <col min="9476" max="9476" width="13.5703125" style="3" customWidth="1"/>
    <col min="9477" max="9477" width="14.42578125" style="3" customWidth="1"/>
    <col min="9478" max="9479" width="8.7109375" style="3" customWidth="1"/>
    <col min="9480" max="9727" width="9.140625" style="3"/>
    <col min="9728" max="9728" width="6.42578125" style="3" customWidth="1"/>
    <col min="9729" max="9729" width="32.42578125" style="3" customWidth="1"/>
    <col min="9730" max="9730" width="7.85546875" style="3" customWidth="1"/>
    <col min="9731" max="9731" width="10" style="3" customWidth="1"/>
    <col min="9732" max="9732" width="13.5703125" style="3" customWidth="1"/>
    <col min="9733" max="9733" width="14.42578125" style="3" customWidth="1"/>
    <col min="9734" max="9735" width="8.7109375" style="3" customWidth="1"/>
    <col min="9736" max="9983" width="9.140625" style="3"/>
    <col min="9984" max="9984" width="6.42578125" style="3" customWidth="1"/>
    <col min="9985" max="9985" width="32.42578125" style="3" customWidth="1"/>
    <col min="9986" max="9986" width="7.85546875" style="3" customWidth="1"/>
    <col min="9987" max="9987" width="10" style="3" customWidth="1"/>
    <col min="9988" max="9988" width="13.5703125" style="3" customWidth="1"/>
    <col min="9989" max="9989" width="14.42578125" style="3" customWidth="1"/>
    <col min="9990" max="9991" width="8.7109375" style="3" customWidth="1"/>
    <col min="9992" max="10239" width="9.140625" style="3"/>
    <col min="10240" max="10240" width="6.42578125" style="3" customWidth="1"/>
    <col min="10241" max="10241" width="32.42578125" style="3" customWidth="1"/>
    <col min="10242" max="10242" width="7.85546875" style="3" customWidth="1"/>
    <col min="10243" max="10243" width="10" style="3" customWidth="1"/>
    <col min="10244" max="10244" width="13.5703125" style="3" customWidth="1"/>
    <col min="10245" max="10245" width="14.42578125" style="3" customWidth="1"/>
    <col min="10246" max="10247" width="8.7109375" style="3" customWidth="1"/>
    <col min="10248" max="10495" width="9.140625" style="3"/>
    <col min="10496" max="10496" width="6.42578125" style="3" customWidth="1"/>
    <col min="10497" max="10497" width="32.42578125" style="3" customWidth="1"/>
    <col min="10498" max="10498" width="7.85546875" style="3" customWidth="1"/>
    <col min="10499" max="10499" width="10" style="3" customWidth="1"/>
    <col min="10500" max="10500" width="13.5703125" style="3" customWidth="1"/>
    <col min="10501" max="10501" width="14.42578125" style="3" customWidth="1"/>
    <col min="10502" max="10503" width="8.7109375" style="3" customWidth="1"/>
    <col min="10504" max="10751" width="9.140625" style="3"/>
    <col min="10752" max="10752" width="6.42578125" style="3" customWidth="1"/>
    <col min="10753" max="10753" width="32.42578125" style="3" customWidth="1"/>
    <col min="10754" max="10754" width="7.85546875" style="3" customWidth="1"/>
    <col min="10755" max="10755" width="10" style="3" customWidth="1"/>
    <col min="10756" max="10756" width="13.5703125" style="3" customWidth="1"/>
    <col min="10757" max="10757" width="14.42578125" style="3" customWidth="1"/>
    <col min="10758" max="10759" width="8.7109375" style="3" customWidth="1"/>
    <col min="10760" max="11007" width="9.140625" style="3"/>
    <col min="11008" max="11008" width="6.42578125" style="3" customWidth="1"/>
    <col min="11009" max="11009" width="32.42578125" style="3" customWidth="1"/>
    <col min="11010" max="11010" width="7.85546875" style="3" customWidth="1"/>
    <col min="11011" max="11011" width="10" style="3" customWidth="1"/>
    <col min="11012" max="11012" width="13.5703125" style="3" customWidth="1"/>
    <col min="11013" max="11013" width="14.42578125" style="3" customWidth="1"/>
    <col min="11014" max="11015" width="8.7109375" style="3" customWidth="1"/>
    <col min="11016" max="11263" width="9.140625" style="3"/>
    <col min="11264" max="11264" width="6.42578125" style="3" customWidth="1"/>
    <col min="11265" max="11265" width="32.42578125" style="3" customWidth="1"/>
    <col min="11266" max="11266" width="7.85546875" style="3" customWidth="1"/>
    <col min="11267" max="11267" width="10" style="3" customWidth="1"/>
    <col min="11268" max="11268" width="13.5703125" style="3" customWidth="1"/>
    <col min="11269" max="11269" width="14.42578125" style="3" customWidth="1"/>
    <col min="11270" max="11271" width="8.7109375" style="3" customWidth="1"/>
    <col min="11272" max="11519" width="9.140625" style="3"/>
    <col min="11520" max="11520" width="6.42578125" style="3" customWidth="1"/>
    <col min="11521" max="11521" width="32.42578125" style="3" customWidth="1"/>
    <col min="11522" max="11522" width="7.85546875" style="3" customWidth="1"/>
    <col min="11523" max="11523" width="10" style="3" customWidth="1"/>
    <col min="11524" max="11524" width="13.5703125" style="3" customWidth="1"/>
    <col min="11525" max="11525" width="14.42578125" style="3" customWidth="1"/>
    <col min="11526" max="11527" width="8.7109375" style="3" customWidth="1"/>
    <col min="11528" max="11775" width="9.140625" style="3"/>
    <col min="11776" max="11776" width="6.42578125" style="3" customWidth="1"/>
    <col min="11777" max="11777" width="32.42578125" style="3" customWidth="1"/>
    <col min="11778" max="11778" width="7.85546875" style="3" customWidth="1"/>
    <col min="11779" max="11779" width="10" style="3" customWidth="1"/>
    <col min="11780" max="11780" width="13.5703125" style="3" customWidth="1"/>
    <col min="11781" max="11781" width="14.42578125" style="3" customWidth="1"/>
    <col min="11782" max="11783" width="8.7109375" style="3" customWidth="1"/>
    <col min="11784" max="12031" width="9.140625" style="3"/>
    <col min="12032" max="12032" width="6.42578125" style="3" customWidth="1"/>
    <col min="12033" max="12033" width="32.42578125" style="3" customWidth="1"/>
    <col min="12034" max="12034" width="7.85546875" style="3" customWidth="1"/>
    <col min="12035" max="12035" width="10" style="3" customWidth="1"/>
    <col min="12036" max="12036" width="13.5703125" style="3" customWidth="1"/>
    <col min="12037" max="12037" width="14.42578125" style="3" customWidth="1"/>
    <col min="12038" max="12039" width="8.7109375" style="3" customWidth="1"/>
    <col min="12040" max="12287" width="9.140625" style="3"/>
    <col min="12288" max="12288" width="6.42578125" style="3" customWidth="1"/>
    <col min="12289" max="12289" width="32.42578125" style="3" customWidth="1"/>
    <col min="12290" max="12290" width="7.85546875" style="3" customWidth="1"/>
    <col min="12291" max="12291" width="10" style="3" customWidth="1"/>
    <col min="12292" max="12292" width="13.5703125" style="3" customWidth="1"/>
    <col min="12293" max="12293" width="14.42578125" style="3" customWidth="1"/>
    <col min="12294" max="12295" width="8.7109375" style="3" customWidth="1"/>
    <col min="12296" max="12543" width="9.140625" style="3"/>
    <col min="12544" max="12544" width="6.42578125" style="3" customWidth="1"/>
    <col min="12545" max="12545" width="32.42578125" style="3" customWidth="1"/>
    <col min="12546" max="12546" width="7.85546875" style="3" customWidth="1"/>
    <col min="12547" max="12547" width="10" style="3" customWidth="1"/>
    <col min="12548" max="12548" width="13.5703125" style="3" customWidth="1"/>
    <col min="12549" max="12549" width="14.42578125" style="3" customWidth="1"/>
    <col min="12550" max="12551" width="8.7109375" style="3" customWidth="1"/>
    <col min="12552" max="12799" width="9.140625" style="3"/>
    <col min="12800" max="12800" width="6.42578125" style="3" customWidth="1"/>
    <col min="12801" max="12801" width="32.42578125" style="3" customWidth="1"/>
    <col min="12802" max="12802" width="7.85546875" style="3" customWidth="1"/>
    <col min="12803" max="12803" width="10" style="3" customWidth="1"/>
    <col min="12804" max="12804" width="13.5703125" style="3" customWidth="1"/>
    <col min="12805" max="12805" width="14.42578125" style="3" customWidth="1"/>
    <col min="12806" max="12807" width="8.7109375" style="3" customWidth="1"/>
    <col min="12808" max="13055" width="9.140625" style="3"/>
    <col min="13056" max="13056" width="6.42578125" style="3" customWidth="1"/>
    <col min="13057" max="13057" width="32.42578125" style="3" customWidth="1"/>
    <col min="13058" max="13058" width="7.85546875" style="3" customWidth="1"/>
    <col min="13059" max="13059" width="10" style="3" customWidth="1"/>
    <col min="13060" max="13060" width="13.5703125" style="3" customWidth="1"/>
    <col min="13061" max="13061" width="14.42578125" style="3" customWidth="1"/>
    <col min="13062" max="13063" width="8.7109375" style="3" customWidth="1"/>
    <col min="13064" max="13311" width="9.140625" style="3"/>
    <col min="13312" max="13312" width="6.42578125" style="3" customWidth="1"/>
    <col min="13313" max="13313" width="32.42578125" style="3" customWidth="1"/>
    <col min="13314" max="13314" width="7.85546875" style="3" customWidth="1"/>
    <col min="13315" max="13315" width="10" style="3" customWidth="1"/>
    <col min="13316" max="13316" width="13.5703125" style="3" customWidth="1"/>
    <col min="13317" max="13317" width="14.42578125" style="3" customWidth="1"/>
    <col min="13318" max="13319" width="8.7109375" style="3" customWidth="1"/>
    <col min="13320" max="13567" width="9.140625" style="3"/>
    <col min="13568" max="13568" width="6.42578125" style="3" customWidth="1"/>
    <col min="13569" max="13569" width="32.42578125" style="3" customWidth="1"/>
    <col min="13570" max="13570" width="7.85546875" style="3" customWidth="1"/>
    <col min="13571" max="13571" width="10" style="3" customWidth="1"/>
    <col min="13572" max="13572" width="13.5703125" style="3" customWidth="1"/>
    <col min="13573" max="13573" width="14.42578125" style="3" customWidth="1"/>
    <col min="13574" max="13575" width="8.7109375" style="3" customWidth="1"/>
    <col min="13576" max="13823" width="9.140625" style="3"/>
    <col min="13824" max="13824" width="6.42578125" style="3" customWidth="1"/>
    <col min="13825" max="13825" width="32.42578125" style="3" customWidth="1"/>
    <col min="13826" max="13826" width="7.85546875" style="3" customWidth="1"/>
    <col min="13827" max="13827" width="10" style="3" customWidth="1"/>
    <col min="13828" max="13828" width="13.5703125" style="3" customWidth="1"/>
    <col min="13829" max="13829" width="14.42578125" style="3" customWidth="1"/>
    <col min="13830" max="13831" width="8.7109375" style="3" customWidth="1"/>
    <col min="13832" max="14079" width="9.140625" style="3"/>
    <col min="14080" max="14080" width="6.42578125" style="3" customWidth="1"/>
    <col min="14081" max="14081" width="32.42578125" style="3" customWidth="1"/>
    <col min="14082" max="14082" width="7.85546875" style="3" customWidth="1"/>
    <col min="14083" max="14083" width="10" style="3" customWidth="1"/>
    <col min="14084" max="14084" width="13.5703125" style="3" customWidth="1"/>
    <col min="14085" max="14085" width="14.42578125" style="3" customWidth="1"/>
    <col min="14086" max="14087" width="8.7109375" style="3" customWidth="1"/>
    <col min="14088" max="14335" width="9.140625" style="3"/>
    <col min="14336" max="14336" width="6.42578125" style="3" customWidth="1"/>
    <col min="14337" max="14337" width="32.42578125" style="3" customWidth="1"/>
    <col min="14338" max="14338" width="7.85546875" style="3" customWidth="1"/>
    <col min="14339" max="14339" width="10" style="3" customWidth="1"/>
    <col min="14340" max="14340" width="13.5703125" style="3" customWidth="1"/>
    <col min="14341" max="14341" width="14.42578125" style="3" customWidth="1"/>
    <col min="14342" max="14343" width="8.7109375" style="3" customWidth="1"/>
    <col min="14344" max="14591" width="9.140625" style="3"/>
    <col min="14592" max="14592" width="6.42578125" style="3" customWidth="1"/>
    <col min="14593" max="14593" width="32.42578125" style="3" customWidth="1"/>
    <col min="14594" max="14594" width="7.85546875" style="3" customWidth="1"/>
    <col min="14595" max="14595" width="10" style="3" customWidth="1"/>
    <col min="14596" max="14596" width="13.5703125" style="3" customWidth="1"/>
    <col min="14597" max="14597" width="14.42578125" style="3" customWidth="1"/>
    <col min="14598" max="14599" width="8.7109375" style="3" customWidth="1"/>
    <col min="14600" max="14847" width="9.140625" style="3"/>
    <col min="14848" max="14848" width="6.42578125" style="3" customWidth="1"/>
    <col min="14849" max="14849" width="32.42578125" style="3" customWidth="1"/>
    <col min="14850" max="14850" width="7.85546875" style="3" customWidth="1"/>
    <col min="14851" max="14851" width="10" style="3" customWidth="1"/>
    <col min="14852" max="14852" width="13.5703125" style="3" customWidth="1"/>
    <col min="14853" max="14853" width="14.42578125" style="3" customWidth="1"/>
    <col min="14854" max="14855" width="8.7109375" style="3" customWidth="1"/>
    <col min="14856" max="15103" width="9.140625" style="3"/>
    <col min="15104" max="15104" width="6.42578125" style="3" customWidth="1"/>
    <col min="15105" max="15105" width="32.42578125" style="3" customWidth="1"/>
    <col min="15106" max="15106" width="7.85546875" style="3" customWidth="1"/>
    <col min="15107" max="15107" width="10" style="3" customWidth="1"/>
    <col min="15108" max="15108" width="13.5703125" style="3" customWidth="1"/>
    <col min="15109" max="15109" width="14.42578125" style="3" customWidth="1"/>
    <col min="15110" max="15111" width="8.7109375" style="3" customWidth="1"/>
    <col min="15112" max="15359" width="9.140625" style="3"/>
    <col min="15360" max="15360" width="6.42578125" style="3" customWidth="1"/>
    <col min="15361" max="15361" width="32.42578125" style="3" customWidth="1"/>
    <col min="15362" max="15362" width="7.85546875" style="3" customWidth="1"/>
    <col min="15363" max="15363" width="10" style="3" customWidth="1"/>
    <col min="15364" max="15364" width="13.5703125" style="3" customWidth="1"/>
    <col min="15365" max="15365" width="14.42578125" style="3" customWidth="1"/>
    <col min="15366" max="15367" width="8.7109375" style="3" customWidth="1"/>
    <col min="15368" max="15615" width="9.140625" style="3"/>
    <col min="15616" max="15616" width="6.42578125" style="3" customWidth="1"/>
    <col min="15617" max="15617" width="32.42578125" style="3" customWidth="1"/>
    <col min="15618" max="15618" width="7.85546875" style="3" customWidth="1"/>
    <col min="15619" max="15619" width="10" style="3" customWidth="1"/>
    <col min="15620" max="15620" width="13.5703125" style="3" customWidth="1"/>
    <col min="15621" max="15621" width="14.42578125" style="3" customWidth="1"/>
    <col min="15622" max="15623" width="8.7109375" style="3" customWidth="1"/>
    <col min="15624" max="15871" width="9.140625" style="3"/>
    <col min="15872" max="15872" width="6.42578125" style="3" customWidth="1"/>
    <col min="15873" max="15873" width="32.42578125" style="3" customWidth="1"/>
    <col min="15874" max="15874" width="7.85546875" style="3" customWidth="1"/>
    <col min="15875" max="15875" width="10" style="3" customWidth="1"/>
    <col min="15876" max="15876" width="13.5703125" style="3" customWidth="1"/>
    <col min="15877" max="15877" width="14.42578125" style="3" customWidth="1"/>
    <col min="15878" max="15879" width="8.7109375" style="3" customWidth="1"/>
    <col min="15880" max="16127" width="9.140625" style="3"/>
    <col min="16128" max="16128" width="6.42578125" style="3" customWidth="1"/>
    <col min="16129" max="16129" width="32.42578125" style="3" customWidth="1"/>
    <col min="16130" max="16130" width="7.85546875" style="3" customWidth="1"/>
    <col min="16131" max="16131" width="10" style="3" customWidth="1"/>
    <col min="16132" max="16132" width="13.5703125" style="3" customWidth="1"/>
    <col min="16133" max="16133" width="14.42578125" style="3" customWidth="1"/>
    <col min="16134" max="16135" width="8.7109375" style="3" customWidth="1"/>
    <col min="16136" max="16384" width="9.140625" style="3"/>
  </cols>
  <sheetData>
    <row r="1" spans="1:17">
      <c r="A1" s="3" t="str">
        <f>ThongtinDN!C5&amp;"  "&amp;ThongtinDN!D5</f>
        <v>Tên đơn vị:   Công Ty TNHH Tân Năm Châu</v>
      </c>
    </row>
    <row r="2" spans="1:17">
      <c r="A2" s="3" t="str">
        <f>ThongtinDN!C6&amp;"  "&amp;ThongtinDN!D6</f>
        <v>Địa chỉ:  14/121 Nguyễn Thị Minh Khai, P An Lạc, Q Ninh Kiều, TP Cần Thơ</v>
      </c>
      <c r="B2" s="1"/>
      <c r="C2" s="1"/>
      <c r="E2" s="1"/>
      <c r="F2" s="1"/>
      <c r="G2" s="1"/>
    </row>
    <row r="3" spans="1:17">
      <c r="A3" s="3" t="str">
        <f>ThongtinDN!C7&amp;"  "&amp;ThongtinDN!D7</f>
        <v>MST:   1800 753 526</v>
      </c>
      <c r="C3" s="5"/>
      <c r="D3" s="6"/>
      <c r="F3" s="1"/>
      <c r="G3" s="1"/>
    </row>
    <row r="4" spans="1:17">
      <c r="A4" s="4"/>
      <c r="B4" s="4"/>
      <c r="C4" s="5"/>
      <c r="D4" s="7"/>
      <c r="E4" s="5"/>
      <c r="F4" s="5"/>
    </row>
    <row r="5" spans="1:17" ht="25.5">
      <c r="B5" s="167"/>
      <c r="C5" s="167"/>
      <c r="D5" s="167"/>
      <c r="E5" s="167"/>
      <c r="F5" s="167" t="s">
        <v>57</v>
      </c>
    </row>
    <row r="6" spans="1:17" s="10" customFormat="1">
      <c r="D6" s="9"/>
      <c r="G6" s="10" t="str">
        <f>ThongtinDN!D16</f>
        <v>Từ ngày 01/01/2015   đến 31/12/2015</v>
      </c>
    </row>
    <row r="7" spans="1:17" s="168" customFormat="1" ht="15" customHeight="1">
      <c r="A7" s="161" t="s">
        <v>0</v>
      </c>
      <c r="B7" s="162" t="s">
        <v>71</v>
      </c>
      <c r="C7" s="164" t="s">
        <v>1</v>
      </c>
      <c r="D7" s="164" t="s">
        <v>2</v>
      </c>
      <c r="E7" s="162" t="s">
        <v>75</v>
      </c>
      <c r="F7" s="162" t="s">
        <v>3</v>
      </c>
      <c r="G7" s="165" t="s">
        <v>58</v>
      </c>
      <c r="H7" s="157" t="s">
        <v>59</v>
      </c>
      <c r="I7" s="159" t="s">
        <v>72</v>
      </c>
      <c r="J7" s="154" t="s">
        <v>60</v>
      </c>
      <c r="K7" s="155" t="s">
        <v>61</v>
      </c>
      <c r="L7" s="155"/>
      <c r="M7" s="155"/>
      <c r="N7" s="150" t="s">
        <v>73</v>
      </c>
      <c r="O7" s="151"/>
      <c r="P7" s="156" t="s">
        <v>65</v>
      </c>
      <c r="Q7" s="155" t="s">
        <v>63</v>
      </c>
    </row>
    <row r="8" spans="1:17" s="168" customFormat="1" ht="46.5" customHeight="1">
      <c r="A8" s="161"/>
      <c r="B8" s="163"/>
      <c r="C8" s="164"/>
      <c r="D8" s="164"/>
      <c r="E8" s="163"/>
      <c r="F8" s="163"/>
      <c r="G8" s="166"/>
      <c r="H8" s="158"/>
      <c r="I8" s="160"/>
      <c r="J8" s="154"/>
      <c r="K8" s="125" t="s">
        <v>64</v>
      </c>
      <c r="L8" s="125" t="s">
        <v>85</v>
      </c>
      <c r="M8" s="156" t="s">
        <v>62</v>
      </c>
      <c r="N8" s="152"/>
      <c r="O8" s="153"/>
      <c r="P8" s="156"/>
      <c r="Q8" s="155"/>
    </row>
    <row r="9" spans="1:17" s="168" customFormat="1" ht="34.5" customHeight="1">
      <c r="A9" s="161"/>
      <c r="B9" s="163"/>
      <c r="C9" s="164"/>
      <c r="D9" s="164"/>
      <c r="E9" s="163"/>
      <c r="F9" s="163"/>
      <c r="G9" s="126">
        <v>0.69</v>
      </c>
      <c r="H9" s="126">
        <v>1</v>
      </c>
      <c r="I9" s="126">
        <v>0.1</v>
      </c>
      <c r="J9" s="154"/>
      <c r="K9" s="126">
        <v>0.2</v>
      </c>
      <c r="L9" s="126">
        <v>0.1</v>
      </c>
      <c r="M9" s="156"/>
      <c r="N9" s="124" t="s">
        <v>74</v>
      </c>
      <c r="O9" s="125" t="s">
        <v>76</v>
      </c>
      <c r="P9" s="124">
        <v>0.22</v>
      </c>
      <c r="Q9" s="155"/>
    </row>
    <row r="10" spans="1:17" s="168" customFormat="1" ht="41.25" customHeight="1">
      <c r="A10" s="127">
        <v>1</v>
      </c>
      <c r="B10" s="128" t="s">
        <v>66</v>
      </c>
      <c r="C10" s="129" t="s">
        <v>70</v>
      </c>
      <c r="D10" s="127">
        <v>1</v>
      </c>
      <c r="E10" s="130">
        <v>13062</v>
      </c>
      <c r="F10" s="131">
        <f>D10*E10</f>
        <v>13062</v>
      </c>
      <c r="G10" s="132">
        <f>$G$9</f>
        <v>0.69</v>
      </c>
      <c r="H10" s="131">
        <f>F10/G10</f>
        <v>18930.434782608696</v>
      </c>
      <c r="I10" s="131">
        <f>H10*$I$9</f>
        <v>1893.0434782608697</v>
      </c>
      <c r="J10" s="131">
        <f>H10+I10</f>
        <v>20823.478260869564</v>
      </c>
      <c r="K10" s="131">
        <f>H10*$K$9</f>
        <v>3786.0869565217395</v>
      </c>
      <c r="L10" s="131">
        <f>H10*$L$9</f>
        <v>1893.0434782608697</v>
      </c>
      <c r="M10" s="131">
        <f>K10+L10</f>
        <v>5679.130434782609</v>
      </c>
      <c r="N10" s="132">
        <f>$H$9-$G$9-$K$9-$L$9</f>
        <v>1.0000000000000037E-2</v>
      </c>
      <c r="O10" s="131">
        <f>H10-M10-F10</f>
        <v>189.30434782608791</v>
      </c>
      <c r="P10" s="131">
        <f>IF(O10&gt;0,O10*$P$9,0)</f>
        <v>41.646956521739341</v>
      </c>
      <c r="Q10" s="131">
        <f>O10-P10</f>
        <v>147.65739130434855</v>
      </c>
    </row>
    <row r="11" spans="1:17" s="168" customFormat="1" ht="36" customHeight="1">
      <c r="A11" s="133">
        <v>2</v>
      </c>
      <c r="B11" s="134" t="s">
        <v>67</v>
      </c>
      <c r="C11" s="129" t="s">
        <v>70</v>
      </c>
      <c r="D11" s="133">
        <v>1</v>
      </c>
      <c r="E11" s="130">
        <v>13200</v>
      </c>
      <c r="F11" s="131">
        <v>500000</v>
      </c>
      <c r="G11" s="132">
        <f>$G$9</f>
        <v>0.69</v>
      </c>
      <c r="H11" s="131">
        <f>F11/G11</f>
        <v>724637.68115942029</v>
      </c>
      <c r="I11" s="131">
        <f>H11*$I$9</f>
        <v>72463.768115942032</v>
      </c>
      <c r="J11" s="131">
        <f t="shared" ref="J11:J13" si="0">H11+I11</f>
        <v>797101.44927536231</v>
      </c>
      <c r="K11" s="131">
        <f t="shared" ref="K11:K13" si="1">H11*$K$9</f>
        <v>144927.53623188406</v>
      </c>
      <c r="L11" s="131">
        <f t="shared" ref="L11:L13" si="2">H11*$L$9</f>
        <v>72463.768115942032</v>
      </c>
      <c r="M11" s="131">
        <f t="shared" ref="M11:M13" si="3">K11+L11</f>
        <v>217391.30434782611</v>
      </c>
      <c r="N11" s="132">
        <f t="shared" ref="N11:N13" si="4">$H$9-$G$9-$K$9-$L$9</f>
        <v>1.0000000000000037E-2</v>
      </c>
      <c r="O11" s="131">
        <f t="shared" ref="O11:O13" si="5">H11-M11-F11</f>
        <v>7246.3768115941784</v>
      </c>
      <c r="P11" s="131">
        <f t="shared" ref="P11:P13" si="6">IF(O11&gt;0,O11*$P$9,0)</f>
        <v>1594.2028985507193</v>
      </c>
      <c r="Q11" s="131">
        <f t="shared" ref="Q11:Q13" si="7">O11-P11</f>
        <v>5652.1739130434589</v>
      </c>
    </row>
    <row r="12" spans="1:17" s="168" customFormat="1" ht="36" customHeight="1">
      <c r="A12" s="133">
        <v>3</v>
      </c>
      <c r="B12" s="134" t="s">
        <v>68</v>
      </c>
      <c r="C12" s="129" t="s">
        <v>70</v>
      </c>
      <c r="D12" s="133">
        <v>1</v>
      </c>
      <c r="E12" s="130">
        <v>13083</v>
      </c>
      <c r="F12" s="131">
        <f>D12*E12</f>
        <v>13083</v>
      </c>
      <c r="G12" s="132">
        <f>$G$9</f>
        <v>0.69</v>
      </c>
      <c r="H12" s="131">
        <f t="shared" ref="H12:H13" si="8">F12/G12</f>
        <v>18960.869565217392</v>
      </c>
      <c r="I12" s="131">
        <f>H12*$I$9</f>
        <v>1896.0869565217392</v>
      </c>
      <c r="J12" s="131">
        <f t="shared" si="0"/>
        <v>20856.956521739132</v>
      </c>
      <c r="K12" s="131">
        <f t="shared" si="1"/>
        <v>3792.1739130434785</v>
      </c>
      <c r="L12" s="131">
        <f t="shared" si="2"/>
        <v>1896.0869565217392</v>
      </c>
      <c r="M12" s="131">
        <f t="shared" si="3"/>
        <v>5688.2608695652179</v>
      </c>
      <c r="N12" s="132">
        <f t="shared" si="4"/>
        <v>1.0000000000000037E-2</v>
      </c>
      <c r="O12" s="131">
        <f t="shared" si="5"/>
        <v>189.60869565217399</v>
      </c>
      <c r="P12" s="131">
        <f t="shared" si="6"/>
        <v>41.713913043478279</v>
      </c>
      <c r="Q12" s="131">
        <f t="shared" si="7"/>
        <v>147.89478260869572</v>
      </c>
    </row>
    <row r="13" spans="1:17" s="168" customFormat="1" ht="36" customHeight="1">
      <c r="A13" s="133">
        <v>4</v>
      </c>
      <c r="B13" s="134" t="s">
        <v>69</v>
      </c>
      <c r="C13" s="129" t="s">
        <v>70</v>
      </c>
      <c r="D13" s="133">
        <v>1</v>
      </c>
      <c r="E13" s="130">
        <v>13207</v>
      </c>
      <c r="F13" s="131">
        <f>D13*E13</f>
        <v>13207</v>
      </c>
      <c r="G13" s="132">
        <f>$G$9</f>
        <v>0.69</v>
      </c>
      <c r="H13" s="131">
        <f t="shared" si="8"/>
        <v>19140.579710144928</v>
      </c>
      <c r="I13" s="131">
        <f>H13*$I$9</f>
        <v>1914.057971014493</v>
      </c>
      <c r="J13" s="131">
        <f t="shared" si="0"/>
        <v>21054.63768115942</v>
      </c>
      <c r="K13" s="131">
        <f t="shared" si="1"/>
        <v>3828.115942028986</v>
      </c>
      <c r="L13" s="131">
        <f t="shared" si="2"/>
        <v>1914.057971014493</v>
      </c>
      <c r="M13" s="131">
        <f t="shared" si="3"/>
        <v>5742.1739130434789</v>
      </c>
      <c r="N13" s="132">
        <f t="shared" si="4"/>
        <v>1.0000000000000037E-2</v>
      </c>
      <c r="O13" s="131">
        <f t="shared" si="5"/>
        <v>191.40579710144812</v>
      </c>
      <c r="P13" s="131">
        <f t="shared" si="6"/>
        <v>42.109275362318584</v>
      </c>
      <c r="Q13" s="131">
        <f t="shared" si="7"/>
        <v>149.29652173912953</v>
      </c>
    </row>
    <row r="14" spans="1:17" ht="24.75" customHeight="1">
      <c r="A14" s="8"/>
      <c r="B14" s="169" t="s">
        <v>4</v>
      </c>
      <c r="C14" s="170"/>
      <c r="D14" s="171"/>
      <c r="E14" s="170"/>
      <c r="F14" s="172">
        <f>SUM(F10:F13)</f>
        <v>539352</v>
      </c>
      <c r="G14" s="172"/>
      <c r="H14" s="172">
        <f t="shared" ref="H14:Q14" si="9">SUM(H10:H13)</f>
        <v>781669.56521739124</v>
      </c>
      <c r="I14" s="172">
        <f t="shared" si="9"/>
        <v>78166.956521739135</v>
      </c>
      <c r="J14" s="172">
        <f t="shared" si="9"/>
        <v>859836.52173913037</v>
      </c>
      <c r="K14" s="172">
        <f t="shared" si="9"/>
        <v>156333.91304347827</v>
      </c>
      <c r="L14" s="172">
        <f t="shared" si="9"/>
        <v>78166.956521739135</v>
      </c>
      <c r="M14" s="172">
        <f t="shared" si="9"/>
        <v>234500.86956521744</v>
      </c>
      <c r="N14" s="172"/>
      <c r="O14" s="172">
        <f t="shared" si="9"/>
        <v>7816.6956521738884</v>
      </c>
      <c r="P14" s="172">
        <f t="shared" si="9"/>
        <v>1719.6730434782555</v>
      </c>
      <c r="Q14" s="172">
        <f t="shared" si="9"/>
        <v>6097.0226086956327</v>
      </c>
    </row>
    <row r="15" spans="1:17" s="173" customFormat="1">
      <c r="M15" s="174" t="str">
        <f>ThongtinDN!D15</f>
        <v>Cần Thơ, Ngày 31 tháng 12 năm 2015</v>
      </c>
    </row>
    <row r="16" spans="1:17" s="10" customFormat="1">
      <c r="D16" s="9"/>
    </row>
    <row r="18" spans="1:14" s="1" customFormat="1">
      <c r="B18" s="1" t="s">
        <v>78</v>
      </c>
      <c r="D18" s="6"/>
      <c r="H18" s="1" t="s">
        <v>77</v>
      </c>
      <c r="N18" s="1" t="s">
        <v>79</v>
      </c>
    </row>
    <row r="24" spans="1:14">
      <c r="A24" s="1" t="s">
        <v>82</v>
      </c>
    </row>
    <row r="25" spans="1:14">
      <c r="A25" s="175" t="s">
        <v>83</v>
      </c>
    </row>
    <row r="26" spans="1:14">
      <c r="A26" s="175" t="s">
        <v>84</v>
      </c>
    </row>
    <row r="27" spans="1:14">
      <c r="A27" s="175" t="s">
        <v>86</v>
      </c>
    </row>
  </sheetData>
  <mergeCells count="15">
    <mergeCell ref="G7:G8"/>
    <mergeCell ref="E7:E9"/>
    <mergeCell ref="F7:F9"/>
    <mergeCell ref="Q7:Q9"/>
    <mergeCell ref="H7:H8"/>
    <mergeCell ref="I7:I8"/>
    <mergeCell ref="A7:A9"/>
    <mergeCell ref="B7:B9"/>
    <mergeCell ref="C7:C9"/>
    <mergeCell ref="D7:D9"/>
    <mergeCell ref="N7:O8"/>
    <mergeCell ref="J7:J9"/>
    <mergeCell ref="K7:M7"/>
    <mergeCell ref="M8:M9"/>
    <mergeCell ref="P7:P8"/>
  </mergeCells>
  <pageMargins left="0.35" right="0.15" top="0.36" bottom="0.36" header="0.14000000000000001" footer="0.14000000000000001"/>
  <pageSetup paperSize="9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Calendar</vt:lpstr>
      <vt:lpstr>ThongtinDN</vt:lpstr>
      <vt:lpstr>Phantichchienluocgia</vt:lpstr>
      <vt:lpstr>ngay1</vt:lpstr>
      <vt:lpstr>ThongtinDN!ngay2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www.dantaichinh.com; Welcome</dc:creator>
  <dc:description>www.dantaichinh.com;</dc:description>
  <cp:lastModifiedBy>Welcome</cp:lastModifiedBy>
  <cp:lastPrinted>2015-01-08T06:44:22Z</cp:lastPrinted>
  <dcterms:created xsi:type="dcterms:W3CDTF">2015-01-08T06:32:25Z</dcterms:created>
  <dcterms:modified xsi:type="dcterms:W3CDTF">2015-01-08T07:16:13Z</dcterms:modified>
  <cp:category>www.dantaichinh.com</cp:category>
</cp:coreProperties>
</file>